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'Individual'!$C$4:$AN$48</definedName>
    <definedName name="_xlnm.Print_Area" localSheetId="0">'Equips 1aC'!$A$1:$I$50</definedName>
    <definedName name="_xlnm.Print_Area" localSheetId="3">'Individual'!$A$1:$AN$39</definedName>
    <definedName name="Imprimir_área_IM" localSheetId="3">'Individual'!$A$1:$AN$47</definedName>
  </definedNames>
  <calcPr fullCalcOnLoad="1"/>
</workbook>
</file>

<file path=xl/sharedStrings.xml><?xml version="1.0" encoding="utf-8"?>
<sst xmlns="http://schemas.openxmlformats.org/spreadsheetml/2006/main" count="167" uniqueCount="73">
  <si>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</si>
  <si>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</si>
  <si>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</si>
  <si>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</si>
  <si>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</si>
  <si>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</si>
  <si>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</si>
  <si>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</si>
  <si>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</si>
  <si>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</si>
  <si>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</si>
  <si>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</si>
  <si>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</si>
  <si>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</si>
  <si>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</si>
  <si>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</si>
  <si>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</si>
  <si>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</si>
  <si>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</si>
  <si>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</si>
  <si>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</si>
  <si>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</si>
  <si>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</si>
  <si>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</si>
  <si>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</si>
  <si>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</si>
  <si>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</si>
  <si>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</si>
  <si>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2015-2016</t>
  </si>
  <si>
    <t>2a DVISIÓ MASCULINA A</t>
  </si>
  <si>
    <t>JOVENTUT AL-VICI B</t>
  </si>
  <si>
    <t>NOU</t>
  </si>
  <si>
    <t>SWEETRADE B</t>
  </si>
  <si>
    <t>DIAMOND B</t>
  </si>
  <si>
    <t>CAT FIGUERES B</t>
  </si>
  <si>
    <t>TERRASSA A</t>
  </si>
  <si>
    <t>JUAN MIGUEL ALBIZURI MAXIMINO</t>
  </si>
  <si>
    <t>BORJA HERNANZ SÁNCHEZ</t>
  </si>
  <si>
    <t>JAVIER JULIÀ BATLLE</t>
  </si>
  <si>
    <t>MIQUEL ÀNGEL ROIG FARRERA</t>
  </si>
  <si>
    <t>JOSÉ LUIS ARTEGA MIANA</t>
  </si>
  <si>
    <t>EDUARD CALZADA JACÓME</t>
  </si>
  <si>
    <t>ANDRÉS GULLÓN LÓPEZ</t>
  </si>
  <si>
    <t>ROBERT OURO NAVIA</t>
  </si>
  <si>
    <t>VICENÇ OLIVERAS PICÓ</t>
  </si>
  <si>
    <t>DAVID CASALS CEBRECOS</t>
  </si>
  <si>
    <t>XAVIER PIQUÉ PUIGGENER</t>
  </si>
  <si>
    <t>CARLOS FIGULS AZOR</t>
  </si>
  <si>
    <t>JOEL BARBOZA</t>
  </si>
  <si>
    <t>ENRIC CARRIO DÍAZ-MECO</t>
  </si>
  <si>
    <t>JUAN ANDRÉS SANZ RUIZ</t>
  </si>
  <si>
    <t>RAMON HERVÁS ALMAGRO</t>
  </si>
  <si>
    <t>ANTONIO PINO CALVO</t>
  </si>
  <si>
    <t>ALEJANDRO CORREA PINEDA</t>
  </si>
  <si>
    <t>ALBERT METSCHKE LÓPEZ</t>
  </si>
  <si>
    <t>ENRIQUE LEDESMA CASTEJÓN</t>
  </si>
  <si>
    <t>JOSÉ MANUEL BLANCO RODRÍGUEZ</t>
  </si>
  <si>
    <t>LUZDIVINO RECIO RODRÍGUEZ</t>
  </si>
  <si>
    <t>CARLOS MARTÍ PI-FIGUERAS</t>
  </si>
  <si>
    <t>QUIM FALGÁS LLOVERAS</t>
  </si>
  <si>
    <t>FRANCISCO CRUZ MORALES</t>
  </si>
  <si>
    <t>DANIEL CUARTERO QUEROL</t>
  </si>
  <si>
    <t>JOSÉ ANTONIO ENCINAS LÓPEZ</t>
  </si>
  <si>
    <t>IVAN AGUSTÍ SÁNCHEZ</t>
  </si>
  <si>
    <t>VALENTÍ MAS PUIGROS</t>
  </si>
  <si>
    <t>MANUEL SORIANO LEÓN</t>
  </si>
  <si>
    <t>19-des-15</t>
  </si>
  <si>
    <t>RICARDO FRANCO PIQUÉ</t>
  </si>
  <si>
    <t>DANIEL SORIA SORIA</t>
  </si>
  <si>
    <t>OSCAR SÁNCHEZ MATA</t>
  </si>
  <si>
    <t>ANSELMO RUIZ VECINO</t>
  </si>
  <si>
    <t>JOSEP CARALT RECORDA</t>
  </si>
  <si>
    <t>MIGUEL ÁNGEL PEÑA RUBIO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</si>
</sst>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15" fontId="2" fillId="0" borderId="0" xfId="0" applyNumberFormat="1" applyFont="1" applyAlignment="1">
      <alignment horizontal="right"/>
    </xf>
    <xf numFmtId="0" fontId="2" fillId="35" borderId="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7">
      <selection activeCell="D29" sqref="D29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42294</v>
      </c>
      <c r="E7" s="21"/>
      <c r="G7" s="21"/>
      <c r="H7" s="21" t="s">
        <v>6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7</v>
      </c>
      <c r="C9" s="28" t="s">
        <v>30</v>
      </c>
      <c r="D9" s="29"/>
      <c r="E9" s="30">
        <v>8</v>
      </c>
      <c r="G9" s="28" t="s">
        <v>31</v>
      </c>
      <c r="I9" s="30">
        <v>2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32</v>
      </c>
      <c r="E11" s="30">
        <v>6</v>
      </c>
      <c r="F11" s="30"/>
      <c r="G11" s="28" t="s">
        <v>33</v>
      </c>
      <c r="I11" s="30">
        <v>4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34</v>
      </c>
      <c r="E13" s="30">
        <v>5</v>
      </c>
      <c r="F13" s="30"/>
      <c r="G13" s="28" t="s">
        <v>35</v>
      </c>
      <c r="I13" s="30">
        <v>5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8</v>
      </c>
      <c r="C15" s="28" t="str">
        <f>C13</f>
        <v>CAT FIGUERES B</v>
      </c>
      <c r="E15" s="30">
        <v>4</v>
      </c>
      <c r="F15" s="30"/>
      <c r="G15" s="28" t="str">
        <f>G11</f>
        <v>DIAMOND B</v>
      </c>
      <c r="I15" s="30">
        <v>6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JOVENTUT AL-VICI B</v>
      </c>
      <c r="E17" s="30">
        <v>8</v>
      </c>
      <c r="F17" s="30"/>
      <c r="G17" s="28" t="str">
        <f>G13</f>
        <v>TERRASSA A</v>
      </c>
      <c r="I17" s="30">
        <v>2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NOU</v>
      </c>
      <c r="E19" s="30">
        <v>4</v>
      </c>
      <c r="F19" s="30"/>
      <c r="G19" s="28" t="str">
        <f>C11</f>
        <v>SWEETRADE B</v>
      </c>
      <c r="I19" s="30">
        <v>6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9</v>
      </c>
      <c r="C21" s="28" t="str">
        <f>C11</f>
        <v>SWEETRADE B</v>
      </c>
      <c r="E21" s="30">
        <v>9</v>
      </c>
      <c r="F21" s="30"/>
      <c r="G21" s="28" t="str">
        <f>C9</f>
        <v>JOVENTUT AL-VICI B</v>
      </c>
      <c r="I21" s="30">
        <v>1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NOU</v>
      </c>
      <c r="E23" s="30">
        <v>8</v>
      </c>
      <c r="F23" s="30"/>
      <c r="G23" s="28" t="str">
        <f>C13</f>
        <v>CAT FIGUERES B</v>
      </c>
      <c r="I23" s="30">
        <v>2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TERRASSA A</v>
      </c>
      <c r="E25" s="30">
        <v>10</v>
      </c>
      <c r="F25" s="30"/>
      <c r="G25" s="28" t="str">
        <f>G11</f>
        <v>DIAMOND B</v>
      </c>
      <c r="I25" s="30">
        <v>0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10</v>
      </c>
      <c r="C27" s="28" t="str">
        <f>G9</f>
        <v>NOU</v>
      </c>
      <c r="E27" s="30">
        <v>8</v>
      </c>
      <c r="F27" s="30"/>
      <c r="G27" s="28" t="str">
        <f>G13</f>
        <v>TERRASSA A</v>
      </c>
      <c r="I27" s="30">
        <v>2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DIAMOND B</v>
      </c>
      <c r="E29" s="30">
        <v>2</v>
      </c>
      <c r="F29" s="30"/>
      <c r="G29" s="28" t="str">
        <f>C9</f>
        <v>JOVENTUT AL-VICI B</v>
      </c>
      <c r="I29" s="30">
        <v>8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SWEETRADE B</v>
      </c>
      <c r="E31" s="30">
        <v>3</v>
      </c>
      <c r="G31" s="28" t="str">
        <f>C13</f>
        <v>CAT FIGUERES B</v>
      </c>
      <c r="I31" s="30">
        <v>7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11</v>
      </c>
      <c r="C33" s="28" t="str">
        <f>C9</f>
        <v>JOVENTUT AL-VICI B</v>
      </c>
      <c r="E33" s="30">
        <v>6</v>
      </c>
      <c r="G33" s="28" t="str">
        <f>C13</f>
        <v>CAT FIGUERES B</v>
      </c>
      <c r="I33" s="30">
        <v>4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TERRASSA A</v>
      </c>
      <c r="E35" s="30">
        <v>3</v>
      </c>
      <c r="G35" s="28" t="str">
        <f>C11</f>
        <v>SWEETRADE B</v>
      </c>
      <c r="I35" s="30">
        <v>7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DIAMOND B</v>
      </c>
      <c r="E37" s="30">
        <v>3</v>
      </c>
      <c r="G37" s="28" t="str">
        <f>G9</f>
        <v>NOU</v>
      </c>
      <c r="I37" s="30">
        <v>7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12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32</v>
      </c>
      <c r="C45" s="53"/>
      <c r="D45" s="54"/>
      <c r="E45" s="46">
        <f>6+6+9+3+7</f>
        <v>31</v>
      </c>
      <c r="F45" s="47"/>
      <c r="G45" s="47"/>
      <c r="H45" s="48">
        <f aca="true" t="shared" si="0" ref="H45:H50">SUM(E45:G45)</f>
        <v>31</v>
      </c>
      <c r="J45" s="1"/>
      <c r="K45" s="1"/>
    </row>
    <row r="46" spans="2:11" ht="21">
      <c r="B46" s="49" t="s">
        <v>30</v>
      </c>
      <c r="C46" s="50"/>
      <c r="D46" s="36"/>
      <c r="E46" s="46">
        <f>8+8+1+8+6</f>
        <v>31</v>
      </c>
      <c r="F46" s="47"/>
      <c r="G46" s="47"/>
      <c r="H46" s="48">
        <f t="shared" si="0"/>
        <v>31</v>
      </c>
      <c r="J46" s="52"/>
      <c r="K46" s="52"/>
    </row>
    <row r="47" spans="2:11" ht="21">
      <c r="B47" s="43" t="s">
        <v>31</v>
      </c>
      <c r="C47" s="44"/>
      <c r="D47" s="45"/>
      <c r="E47" s="46">
        <f>2+4+8+8+7</f>
        <v>29</v>
      </c>
      <c r="F47" s="51"/>
      <c r="G47" s="51"/>
      <c r="H47" s="48">
        <f t="shared" si="0"/>
        <v>29</v>
      </c>
      <c r="J47" s="52"/>
      <c r="K47" s="52"/>
    </row>
    <row r="48" spans="2:11" ht="21">
      <c r="B48" s="43" t="s">
        <v>35</v>
      </c>
      <c r="C48" s="44"/>
      <c r="D48" s="45"/>
      <c r="E48" s="46">
        <f>5+2+10+2+3</f>
        <v>22</v>
      </c>
      <c r="F48" s="47"/>
      <c r="G48" s="47"/>
      <c r="H48" s="48">
        <f t="shared" si="0"/>
        <v>22</v>
      </c>
      <c r="J48" s="52"/>
      <c r="K48" s="52"/>
    </row>
    <row r="49" spans="2:11" ht="21">
      <c r="B49" s="43" t="s">
        <v>34</v>
      </c>
      <c r="C49" s="53"/>
      <c r="D49" s="54"/>
      <c r="E49" s="46">
        <f>5+4+2+7+4</f>
        <v>22</v>
      </c>
      <c r="F49" s="47"/>
      <c r="G49" s="47"/>
      <c r="H49" s="48">
        <f t="shared" si="0"/>
        <v>22</v>
      </c>
      <c r="J49" s="52"/>
      <c r="K49" s="52"/>
    </row>
    <row r="50" spans="2:11" ht="21">
      <c r="B50" s="43" t="s">
        <v>33</v>
      </c>
      <c r="C50" s="44"/>
      <c r="D50" s="45"/>
      <c r="E50" s="46">
        <f>4+6+0+2+3</f>
        <v>15</v>
      </c>
      <c r="F50" s="47"/>
      <c r="G50" s="47"/>
      <c r="H50" s="48">
        <f t="shared" si="0"/>
        <v>15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4">
      <selection activeCell="D16" sqref="D16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55" t="s">
        <v>66</v>
      </c>
      <c r="E7" s="21"/>
      <c r="G7" s="21"/>
      <c r="H7" s="21" t="s">
        <v>23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C9" s="28" t="s">
        <v>30</v>
      </c>
      <c r="D9" s="29"/>
      <c r="E9" s="30">
        <v>9</v>
      </c>
      <c r="G9" s="28" t="s">
        <v>31</v>
      </c>
      <c r="I9" s="30">
        <v>1</v>
      </c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C11" s="28" t="s">
        <v>32</v>
      </c>
      <c r="E11" s="30">
        <v>6</v>
      </c>
      <c r="F11" s="30"/>
      <c r="G11" s="28" t="s">
        <v>33</v>
      </c>
      <c r="I11" s="30">
        <v>4</v>
      </c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C13" s="28" t="s">
        <v>34</v>
      </c>
      <c r="E13" s="30">
        <v>1</v>
      </c>
      <c r="F13" s="30"/>
      <c r="G13" s="28" t="s">
        <v>35</v>
      </c>
      <c r="I13" s="30">
        <v>9</v>
      </c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 t="str">
        <f>C13</f>
        <v>CAT FIGUERES B</v>
      </c>
      <c r="E15" s="30">
        <v>1</v>
      </c>
      <c r="F15" s="30"/>
      <c r="G15" s="28" t="str">
        <f>G11</f>
        <v>DIAMOND B</v>
      </c>
      <c r="I15" s="30">
        <v>9</v>
      </c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 t="str">
        <f>C9</f>
        <v>JOVENTUT AL-VICI B</v>
      </c>
      <c r="E17" s="30">
        <v>0</v>
      </c>
      <c r="F17" s="30"/>
      <c r="G17" s="28" t="str">
        <f>G13</f>
        <v>TERRASSA A</v>
      </c>
      <c r="I17" s="30">
        <v>10</v>
      </c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 t="str">
        <f>G9</f>
        <v>NOU</v>
      </c>
      <c r="E19" s="30">
        <v>3</v>
      </c>
      <c r="F19" s="30"/>
      <c r="G19" s="28" t="str">
        <f>C11</f>
        <v>SWEETRADE B</v>
      </c>
      <c r="I19" s="30">
        <v>7</v>
      </c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 t="str">
        <f>C11</f>
        <v>SWEETRADE B</v>
      </c>
      <c r="E21" s="30">
        <v>3</v>
      </c>
      <c r="F21" s="30"/>
      <c r="G21" s="28" t="str">
        <f>C9</f>
        <v>JOVENTUT AL-VICI B</v>
      </c>
      <c r="I21" s="30">
        <v>7</v>
      </c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 t="str">
        <f>G9</f>
        <v>NOU</v>
      </c>
      <c r="E23" s="30">
        <v>8</v>
      </c>
      <c r="F23" s="30"/>
      <c r="G23" s="28" t="str">
        <f>C13</f>
        <v>CAT FIGUERES B</v>
      </c>
      <c r="I23" s="30">
        <v>2</v>
      </c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 t="str">
        <f>G13</f>
        <v>TERRASSA A</v>
      </c>
      <c r="E25" s="30">
        <v>10</v>
      </c>
      <c r="F25" s="30"/>
      <c r="G25" s="28" t="str">
        <f>G11</f>
        <v>DIAMOND B</v>
      </c>
      <c r="I25" s="30">
        <v>0</v>
      </c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2.75">
      <c r="A27" s="27" t="s">
        <v>10</v>
      </c>
      <c r="C27" s="28" t="str">
        <f>G9</f>
        <v>NOU</v>
      </c>
      <c r="E27" s="30">
        <v>8</v>
      </c>
      <c r="F27" s="30"/>
      <c r="G27" s="28" t="str">
        <f>G13</f>
        <v>TERRASSA A</v>
      </c>
      <c r="I27" s="30">
        <v>2</v>
      </c>
      <c r="J27" s="3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 t="str">
        <f>G11</f>
        <v>DIAMOND B</v>
      </c>
      <c r="E29" s="30">
        <v>3</v>
      </c>
      <c r="F29" s="30"/>
      <c r="G29" s="28" t="str">
        <f>C9</f>
        <v>JOVENTUT AL-VICI B</v>
      </c>
      <c r="I29" s="30">
        <v>7</v>
      </c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 t="str">
        <f>C11</f>
        <v>SWEETRADE B</v>
      </c>
      <c r="E31" s="30">
        <v>10</v>
      </c>
      <c r="G31" s="28" t="str">
        <f>C13</f>
        <v>CAT FIGUERES B</v>
      </c>
      <c r="I31" s="30">
        <v>0</v>
      </c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 t="str">
        <f>C9</f>
        <v>JOVENTUT AL-VICI B</v>
      </c>
      <c r="E33" s="30">
        <v>4</v>
      </c>
      <c r="G33" s="28" t="str">
        <f>C13</f>
        <v>CAT FIGUERES B</v>
      </c>
      <c r="I33" s="30">
        <v>6</v>
      </c>
    </row>
    <row r="34" spans="1:9" s="28" customFormat="1" ht="12.75">
      <c r="A34" s="27"/>
      <c r="E34" s="30"/>
      <c r="I34" s="30"/>
    </row>
    <row r="35" spans="1:9" s="28" customFormat="1" ht="12.75">
      <c r="A35" s="27"/>
      <c r="C35" s="28" t="str">
        <f>G13</f>
        <v>TERRASSA A</v>
      </c>
      <c r="E35" s="30">
        <v>8</v>
      </c>
      <c r="G35" s="28" t="str">
        <f>C11</f>
        <v>SWEETRADE B</v>
      </c>
      <c r="I35" s="30">
        <v>2</v>
      </c>
    </row>
    <row r="36" spans="1:9" s="28" customFormat="1" ht="12.75">
      <c r="A36" s="27"/>
      <c r="E36" s="30"/>
      <c r="I36" s="30"/>
    </row>
    <row r="37" spans="1:9" s="28" customFormat="1" ht="12.75">
      <c r="A37" s="27"/>
      <c r="C37" s="28" t="str">
        <f>G11</f>
        <v>DIAMOND B</v>
      </c>
      <c r="E37" s="30">
        <v>8</v>
      </c>
      <c r="G37" s="28" t="str">
        <f>G9</f>
        <v>NOU</v>
      </c>
      <c r="I37" s="30">
        <v>2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24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35</v>
      </c>
      <c r="C45" s="44"/>
      <c r="D45" s="45"/>
      <c r="E45" s="46">
        <f>5+2+10+2+3</f>
        <v>22</v>
      </c>
      <c r="F45" s="59">
        <f>9+10+10+2+8</f>
        <v>39</v>
      </c>
      <c r="G45" s="51"/>
      <c r="H45" s="48">
        <f aca="true" t="shared" si="0" ref="H45:H50">SUM(E45:G45)</f>
        <v>61</v>
      </c>
      <c r="J45" s="1"/>
      <c r="K45" s="1"/>
    </row>
    <row r="46" spans="2:11" ht="21">
      <c r="B46" s="49" t="s">
        <v>32</v>
      </c>
      <c r="C46" s="36"/>
      <c r="D46" s="52"/>
      <c r="E46" s="46">
        <f>6+6+9+3+7</f>
        <v>31</v>
      </c>
      <c r="F46" s="59">
        <f>6+7+3+10+2</f>
        <v>28</v>
      </c>
      <c r="G46" s="51"/>
      <c r="H46" s="48">
        <f t="shared" si="0"/>
        <v>59</v>
      </c>
      <c r="J46" s="52"/>
      <c r="K46" s="52"/>
    </row>
    <row r="47" spans="2:11" ht="21">
      <c r="B47" s="43" t="s">
        <v>30</v>
      </c>
      <c r="C47" s="44"/>
      <c r="D47" s="45"/>
      <c r="E47" s="46">
        <f>8+8+1+8+6</f>
        <v>31</v>
      </c>
      <c r="F47" s="59">
        <f>9+0+7+7+4</f>
        <v>27</v>
      </c>
      <c r="G47" s="47"/>
      <c r="H47" s="48">
        <f t="shared" si="0"/>
        <v>58</v>
      </c>
      <c r="J47" s="52"/>
      <c r="K47" s="52"/>
    </row>
    <row r="48" spans="2:11" ht="21">
      <c r="B48" s="43" t="s">
        <v>31</v>
      </c>
      <c r="C48" s="44"/>
      <c r="D48" s="45"/>
      <c r="E48" s="46">
        <f>2+4+8+8+7</f>
        <v>29</v>
      </c>
      <c r="F48" s="59">
        <f>1+3+8+8+2</f>
        <v>22</v>
      </c>
      <c r="G48" s="47"/>
      <c r="H48" s="48">
        <f t="shared" si="0"/>
        <v>51</v>
      </c>
      <c r="J48" s="52"/>
      <c r="K48" s="52"/>
    </row>
    <row r="49" spans="2:11" ht="21">
      <c r="B49" s="43" t="s">
        <v>33</v>
      </c>
      <c r="C49" s="44"/>
      <c r="D49" s="45"/>
      <c r="E49" s="46">
        <f>4+6+0+2+3</f>
        <v>15</v>
      </c>
      <c r="F49" s="59">
        <f>4+9+0+3+8</f>
        <v>24</v>
      </c>
      <c r="G49" s="47"/>
      <c r="H49" s="48">
        <f t="shared" si="0"/>
        <v>39</v>
      </c>
      <c r="J49" s="52"/>
      <c r="K49" s="52"/>
    </row>
    <row r="50" spans="2:11" ht="21">
      <c r="B50" s="43" t="s">
        <v>34</v>
      </c>
      <c r="C50" s="53"/>
      <c r="D50" s="54"/>
      <c r="E50" s="46">
        <f>5+4+2+7+4</f>
        <v>22</v>
      </c>
      <c r="F50" s="59">
        <f>1+1+2+0+6</f>
        <v>10</v>
      </c>
      <c r="G50" s="47"/>
      <c r="H50" s="48">
        <f t="shared" si="0"/>
        <v>32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E8" sqref="E8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42434</v>
      </c>
      <c r="E7" s="22"/>
      <c r="G7" s="21"/>
      <c r="H7" s="21" t="s">
        <v>25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C9" s="28" t="s">
        <v>30</v>
      </c>
      <c r="D9" s="29"/>
      <c r="E9" s="30">
        <v>8</v>
      </c>
      <c r="G9" s="28" t="s">
        <v>31</v>
      </c>
      <c r="I9" s="30">
        <v>2</v>
      </c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C11" s="28" t="s">
        <v>32</v>
      </c>
      <c r="E11" s="30">
        <v>5</v>
      </c>
      <c r="F11" s="30"/>
      <c r="G11" s="28" t="s">
        <v>33</v>
      </c>
      <c r="I11" s="30">
        <v>5</v>
      </c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C13" s="28" t="s">
        <v>34</v>
      </c>
      <c r="E13" s="30">
        <v>1</v>
      </c>
      <c r="F13" s="30"/>
      <c r="G13" s="28" t="s">
        <v>35</v>
      </c>
      <c r="I13" s="30">
        <v>9</v>
      </c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 t="str">
        <f>C13</f>
        <v>CAT FIGUERES B</v>
      </c>
      <c r="E15" s="30">
        <v>7</v>
      </c>
      <c r="F15" s="30"/>
      <c r="G15" s="28" t="str">
        <f>G11</f>
        <v>DIAMOND B</v>
      </c>
      <c r="I15" s="30">
        <v>3</v>
      </c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 t="str">
        <f>C9</f>
        <v>JOVENTUT AL-VICI B</v>
      </c>
      <c r="E17" s="30">
        <v>5</v>
      </c>
      <c r="F17" s="30"/>
      <c r="G17" s="28" t="str">
        <f>G13</f>
        <v>TERRASSA A</v>
      </c>
      <c r="I17" s="30">
        <v>5</v>
      </c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 t="str">
        <f>G9</f>
        <v>NOU</v>
      </c>
      <c r="E19" s="30">
        <v>3</v>
      </c>
      <c r="F19" s="30"/>
      <c r="G19" s="28" t="str">
        <f>C11</f>
        <v>SWEETRADE B</v>
      </c>
      <c r="I19" s="30">
        <v>7</v>
      </c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 t="str">
        <f>C11</f>
        <v>SWEETRADE B</v>
      </c>
      <c r="E21" s="30">
        <v>4</v>
      </c>
      <c r="F21" s="30"/>
      <c r="G21" s="28" t="str">
        <f>C9</f>
        <v>JOVENTUT AL-VICI B</v>
      </c>
      <c r="I21" s="30">
        <v>6</v>
      </c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 t="str">
        <f>G9</f>
        <v>NOU</v>
      </c>
      <c r="E23" s="30">
        <v>1</v>
      </c>
      <c r="F23" s="30"/>
      <c r="G23" s="28" t="str">
        <f>C13</f>
        <v>CAT FIGUERES B</v>
      </c>
      <c r="I23" s="30">
        <v>9</v>
      </c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 t="str">
        <f>G13</f>
        <v>TERRASSA A</v>
      </c>
      <c r="E25" s="30">
        <v>7</v>
      </c>
      <c r="F25" s="30"/>
      <c r="G25" s="28" t="str">
        <f>G11</f>
        <v>DIAMOND B</v>
      </c>
      <c r="I25" s="30">
        <v>3</v>
      </c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10</v>
      </c>
      <c r="C27" s="28" t="str">
        <f>G9</f>
        <v>NOU</v>
      </c>
      <c r="E27" s="30">
        <v>5</v>
      </c>
      <c r="F27" s="30"/>
      <c r="G27" s="28" t="str">
        <f>G13</f>
        <v>TERRASSA A</v>
      </c>
      <c r="I27" s="30">
        <v>5</v>
      </c>
      <c r="J27" s="5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 t="str">
        <f>G11</f>
        <v>DIAMOND B</v>
      </c>
      <c r="E29" s="30">
        <v>1</v>
      </c>
      <c r="F29" s="30"/>
      <c r="G29" s="28" t="str">
        <f>C9</f>
        <v>JOVENTUT AL-VICI B</v>
      </c>
      <c r="I29" s="30">
        <v>9</v>
      </c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 t="str">
        <f>C11</f>
        <v>SWEETRADE B</v>
      </c>
      <c r="E31" s="30">
        <v>9</v>
      </c>
      <c r="G31" s="28" t="str">
        <f>C13</f>
        <v>CAT FIGUERES B</v>
      </c>
      <c r="I31" s="30">
        <v>1</v>
      </c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 t="str">
        <f>C9</f>
        <v>JOVENTUT AL-VICI B</v>
      </c>
      <c r="E33" s="30">
        <v>10</v>
      </c>
      <c r="G33" s="28" t="str">
        <f>C13</f>
        <v>CAT FIGUERES B</v>
      </c>
      <c r="I33" s="30">
        <v>0</v>
      </c>
    </row>
    <row r="34" spans="1:9" s="28" customFormat="1" ht="12.75">
      <c r="A34" s="27"/>
      <c r="E34" s="30"/>
      <c r="I34" s="30"/>
    </row>
    <row r="35" spans="1:9" s="28" customFormat="1" ht="12.75">
      <c r="A35" s="27"/>
      <c r="C35" s="28" t="str">
        <f>G13</f>
        <v>TERRASSA A</v>
      </c>
      <c r="E35" s="30">
        <v>8</v>
      </c>
      <c r="G35" s="28" t="str">
        <f>C11</f>
        <v>SWEETRADE B</v>
      </c>
      <c r="I35" s="30">
        <v>2</v>
      </c>
    </row>
    <row r="36" spans="1:9" s="28" customFormat="1" ht="12.75">
      <c r="A36" s="27"/>
      <c r="E36" s="30"/>
      <c r="I36" s="30"/>
    </row>
    <row r="37" spans="1:9" s="28" customFormat="1" ht="12.75">
      <c r="A37" s="27"/>
      <c r="C37" s="28" t="str">
        <f>G11</f>
        <v>DIAMOND B</v>
      </c>
      <c r="E37" s="30">
        <v>5</v>
      </c>
      <c r="G37" s="28" t="str">
        <f>G9</f>
        <v>NOU</v>
      </c>
      <c r="I37" s="30">
        <v>5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26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30</v>
      </c>
      <c r="C45" s="44"/>
      <c r="D45" s="45"/>
      <c r="E45" s="46">
        <f>8+8+1+8+6</f>
        <v>31</v>
      </c>
      <c r="F45" s="59">
        <f>9+0+7+7+4</f>
        <v>27</v>
      </c>
      <c r="G45" s="59">
        <f>8+5+6+9+10</f>
        <v>38</v>
      </c>
      <c r="H45" s="48">
        <f>SUM(E45:G45)</f>
        <v>96</v>
      </c>
      <c r="J45" s="1"/>
      <c r="K45" s="1"/>
    </row>
    <row r="46" spans="2:11" ht="21">
      <c r="B46" s="49" t="s">
        <v>35</v>
      </c>
      <c r="C46" s="50"/>
      <c r="D46" s="36"/>
      <c r="E46" s="46">
        <f>5+2+10+2+3</f>
        <v>22</v>
      </c>
      <c r="F46" s="59">
        <f>9+10+10+2+8</f>
        <v>39</v>
      </c>
      <c r="G46" s="59">
        <f>9+5+7+5+8</f>
        <v>34</v>
      </c>
      <c r="H46" s="48">
        <f>SUM(E46:G46)</f>
        <v>95</v>
      </c>
      <c r="J46" s="52"/>
      <c r="K46" s="52"/>
    </row>
    <row r="47" spans="2:11" ht="21">
      <c r="B47" s="43" t="s">
        <v>32</v>
      </c>
      <c r="C47" s="53"/>
      <c r="D47" s="54"/>
      <c r="E47" s="46">
        <f>6+6+9+3+7</f>
        <v>31</v>
      </c>
      <c r="F47" s="59">
        <f>6+7+3+10+2</f>
        <v>28</v>
      </c>
      <c r="G47" s="59">
        <f>5+7+4+9+2</f>
        <v>27</v>
      </c>
      <c r="H47" s="48">
        <f>SUM(E47:G47)</f>
        <v>86</v>
      </c>
      <c r="J47" s="52"/>
      <c r="K47" s="52"/>
    </row>
    <row r="48" spans="2:11" ht="21">
      <c r="B48" s="43" t="s">
        <v>31</v>
      </c>
      <c r="C48" s="44"/>
      <c r="D48" s="45"/>
      <c r="E48" s="46">
        <f>2+4+8+8+7</f>
        <v>29</v>
      </c>
      <c r="F48" s="59">
        <f>1+3+8+8+2</f>
        <v>22</v>
      </c>
      <c r="G48" s="59">
        <f>2+3+1+5+5</f>
        <v>16</v>
      </c>
      <c r="H48" s="48">
        <f>SUM(E48:G48)</f>
        <v>67</v>
      </c>
      <c r="J48" s="52"/>
      <c r="K48" s="52"/>
    </row>
    <row r="49" spans="2:11" ht="21">
      <c r="B49" s="43" t="s">
        <v>33</v>
      </c>
      <c r="C49" s="44"/>
      <c r="D49" s="45"/>
      <c r="E49" s="46">
        <f>4+6+0+2+3</f>
        <v>15</v>
      </c>
      <c r="F49" s="59">
        <f>4+9+0+3+8</f>
        <v>24</v>
      </c>
      <c r="G49" s="59">
        <f>5+3+3+1+5</f>
        <v>17</v>
      </c>
      <c r="H49" s="48">
        <f>SUM(E49:G49)</f>
        <v>56</v>
      </c>
      <c r="J49" s="52"/>
      <c r="K49" s="52"/>
    </row>
    <row r="50" spans="2:11" ht="21">
      <c r="B50" s="43" t="s">
        <v>34</v>
      </c>
      <c r="C50" s="53"/>
      <c r="D50" s="54"/>
      <c r="E50" s="46">
        <f>5+4+2+7+4</f>
        <v>22</v>
      </c>
      <c r="F50" s="59">
        <f>1+1+2+0+6</f>
        <v>10</v>
      </c>
      <c r="G50" s="59">
        <f>1+7+9+1+0</f>
        <v>18</v>
      </c>
      <c r="H50" s="48">
        <f>SUM(E50:G50)</f>
        <v>50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0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C2" sqref="C2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15.25390625" style="9" bestFit="1" customWidth="1"/>
    <col min="5" max="13" width="3.50390625" style="9" hidden="1" customWidth="1"/>
    <col min="14" max="14" width="3.50390625" style="58" hidden="1" customWidth="1"/>
    <col min="15" max="34" width="3.625" style="9" hidden="1" customWidth="1"/>
    <col min="35" max="35" width="5.50390625" style="9" bestFit="1" customWidth="1"/>
    <col min="36" max="37" width="5.625" style="9" customWidth="1"/>
    <col min="38" max="38" width="6.125" style="9" customWidth="1"/>
    <col min="39" max="39" width="7.375" style="9" bestFit="1" customWidth="1"/>
    <col min="40" max="40" width="10.125" style="9" bestFit="1" customWidth="1"/>
    <col min="41" max="16384" width="9.625" style="9" customWidth="1"/>
  </cols>
  <sheetData>
    <row r="1" spans="1:39" s="2" customFormat="1" ht="15.75">
      <c r="A1" s="1"/>
      <c r="C1" s="2" t="s">
        <v>4</v>
      </c>
      <c r="N1" s="56"/>
      <c r="AI1" s="3"/>
      <c r="AJ1" s="3"/>
      <c r="AK1" s="3"/>
      <c r="AL1" s="3"/>
      <c r="AM1" s="3"/>
    </row>
    <row r="3" spans="1:40" s="2" customFormat="1" ht="15.75">
      <c r="A3" s="4"/>
      <c r="B3" s="5" t="s">
        <v>14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" t="s">
        <v>17</v>
      </c>
      <c r="AJ3" s="4" t="s">
        <v>18</v>
      </c>
      <c r="AK3" s="4" t="s">
        <v>19</v>
      </c>
      <c r="AL3" s="4" t="s">
        <v>20</v>
      </c>
      <c r="AM3" s="4" t="s">
        <v>16</v>
      </c>
      <c r="AN3" s="4" t="s">
        <v>15</v>
      </c>
    </row>
    <row r="4" spans="1:40" ht="12.75">
      <c r="A4" s="6">
        <v>1</v>
      </c>
      <c r="B4" s="7">
        <v>1060</v>
      </c>
      <c r="C4" s="7" t="s">
        <v>64</v>
      </c>
      <c r="D4" s="7" t="s">
        <v>35</v>
      </c>
      <c r="E4" s="7"/>
      <c r="F4" s="7"/>
      <c r="G4" s="7">
        <v>167</v>
      </c>
      <c r="H4" s="7">
        <v>167</v>
      </c>
      <c r="I4" s="7">
        <v>174</v>
      </c>
      <c r="J4" s="7">
        <v>213</v>
      </c>
      <c r="K4" s="7">
        <v>174</v>
      </c>
      <c r="L4" s="7">
        <v>158</v>
      </c>
      <c r="M4" s="7">
        <v>223</v>
      </c>
      <c r="N4" s="57">
        <v>178</v>
      </c>
      <c r="O4" s="7">
        <v>205</v>
      </c>
      <c r="P4" s="7">
        <v>226</v>
      </c>
      <c r="Q4" s="7">
        <v>229</v>
      </c>
      <c r="R4" s="7">
        <v>202</v>
      </c>
      <c r="S4" s="7">
        <v>174</v>
      </c>
      <c r="T4" s="7">
        <v>202</v>
      </c>
      <c r="U4" s="7"/>
      <c r="V4" s="7"/>
      <c r="W4" s="7">
        <v>205</v>
      </c>
      <c r="X4" s="7">
        <v>278</v>
      </c>
      <c r="Y4" s="7">
        <v>168</v>
      </c>
      <c r="Z4" s="7">
        <v>238</v>
      </c>
      <c r="AA4" s="7">
        <v>168</v>
      </c>
      <c r="AB4" s="7">
        <v>193</v>
      </c>
      <c r="AC4" s="7">
        <v>204</v>
      </c>
      <c r="AD4" s="7">
        <v>178</v>
      </c>
      <c r="AE4" s="7">
        <v>211</v>
      </c>
      <c r="AF4" s="7">
        <v>176</v>
      </c>
      <c r="AG4" s="7">
        <v>203</v>
      </c>
      <c r="AH4" s="7">
        <v>167</v>
      </c>
      <c r="AI4" s="6">
        <f>SUM(E4:N4)</f>
        <v>1454</v>
      </c>
      <c r="AJ4" s="6">
        <f>SUM(O4:X4)</f>
        <v>1721</v>
      </c>
      <c r="AK4" s="6">
        <f>SUM(Y4:AH4)</f>
        <v>1906</v>
      </c>
      <c r="AL4" s="6">
        <f>SUM(AI4:AK4)</f>
        <v>5081</v>
      </c>
      <c r="AM4" s="6">
        <f>COUNT(E4:AH4)</f>
        <v>26</v>
      </c>
      <c r="AN4" s="8">
        <f>(AL4/AM4)</f>
        <v>195.42307692307693</v>
      </c>
    </row>
    <row r="5" spans="1:40" ht="12.75">
      <c r="A5" s="6">
        <v>2</v>
      </c>
      <c r="B5" s="7">
        <v>1495</v>
      </c>
      <c r="C5" s="7" t="s">
        <v>37</v>
      </c>
      <c r="D5" s="10" t="s">
        <v>30</v>
      </c>
      <c r="E5" s="7">
        <v>187</v>
      </c>
      <c r="F5" s="7">
        <v>188</v>
      </c>
      <c r="G5" s="7">
        <v>169</v>
      </c>
      <c r="H5" s="7">
        <v>182</v>
      </c>
      <c r="I5" s="7">
        <v>191</v>
      </c>
      <c r="J5" s="7">
        <v>218</v>
      </c>
      <c r="K5" s="7">
        <v>176</v>
      </c>
      <c r="L5" s="7">
        <v>193</v>
      </c>
      <c r="M5" s="7">
        <v>181</v>
      </c>
      <c r="N5" s="57">
        <v>215</v>
      </c>
      <c r="O5" s="7">
        <v>254</v>
      </c>
      <c r="P5" s="7">
        <v>200</v>
      </c>
      <c r="Q5" s="7">
        <v>212</v>
      </c>
      <c r="R5" s="7">
        <v>175</v>
      </c>
      <c r="S5" s="7">
        <v>225</v>
      </c>
      <c r="T5" s="7">
        <v>233</v>
      </c>
      <c r="U5" s="7">
        <v>168</v>
      </c>
      <c r="V5" s="7">
        <v>181</v>
      </c>
      <c r="W5" s="7"/>
      <c r="X5" s="7"/>
      <c r="Y5" s="7">
        <v>194</v>
      </c>
      <c r="Z5" s="7">
        <v>202</v>
      </c>
      <c r="AA5" s="7">
        <v>183</v>
      </c>
      <c r="AB5" s="7">
        <v>189</v>
      </c>
      <c r="AC5" s="7">
        <v>158</v>
      </c>
      <c r="AD5" s="7">
        <v>231</v>
      </c>
      <c r="AE5" s="7">
        <v>178</v>
      </c>
      <c r="AF5" s="7">
        <v>172</v>
      </c>
      <c r="AG5" s="7">
        <v>178</v>
      </c>
      <c r="AH5" s="7">
        <v>212</v>
      </c>
      <c r="AI5" s="6">
        <f>SUM(E5:N5)</f>
        <v>1900</v>
      </c>
      <c r="AJ5" s="6">
        <f>SUM(O5:X5)</f>
        <v>1648</v>
      </c>
      <c r="AK5" s="6">
        <f>SUM(Y5:AH5)</f>
        <v>1897</v>
      </c>
      <c r="AL5" s="6">
        <f>SUM(AI5:AK5)</f>
        <v>5445</v>
      </c>
      <c r="AM5" s="6">
        <f>COUNT(E5:AH5)</f>
        <v>28</v>
      </c>
      <c r="AN5" s="8">
        <f>(AL5/AM5)</f>
        <v>194.46428571428572</v>
      </c>
    </row>
    <row r="6" spans="1:40" ht="12.75">
      <c r="A6" s="6">
        <v>3</v>
      </c>
      <c r="B6" s="7">
        <v>666</v>
      </c>
      <c r="C6" s="7" t="s">
        <v>68</v>
      </c>
      <c r="D6" s="7" t="s">
        <v>31</v>
      </c>
      <c r="E6" s="7"/>
      <c r="F6" s="7"/>
      <c r="G6" s="7"/>
      <c r="H6" s="7"/>
      <c r="I6" s="7"/>
      <c r="J6" s="7"/>
      <c r="K6" s="7"/>
      <c r="L6" s="7"/>
      <c r="M6" s="7"/>
      <c r="N6" s="57"/>
      <c r="O6" s="7">
        <v>159</v>
      </c>
      <c r="P6" s="7">
        <v>200</v>
      </c>
      <c r="Q6" s="7">
        <v>174</v>
      </c>
      <c r="R6" s="7">
        <v>199</v>
      </c>
      <c r="S6" s="7">
        <v>147</v>
      </c>
      <c r="T6" s="7">
        <v>203</v>
      </c>
      <c r="U6" s="7">
        <v>189</v>
      </c>
      <c r="V6" s="7">
        <v>191</v>
      </c>
      <c r="W6" s="7">
        <v>236</v>
      </c>
      <c r="X6" s="7">
        <v>224</v>
      </c>
      <c r="Y6" s="7">
        <v>227</v>
      </c>
      <c r="Z6" s="7">
        <v>205</v>
      </c>
      <c r="AA6" s="7">
        <v>194</v>
      </c>
      <c r="AB6" s="7">
        <v>222</v>
      </c>
      <c r="AC6" s="7">
        <v>163</v>
      </c>
      <c r="AD6" s="7">
        <v>159</v>
      </c>
      <c r="AE6" s="7">
        <v>180</v>
      </c>
      <c r="AF6" s="7">
        <v>202</v>
      </c>
      <c r="AG6" s="7">
        <v>224</v>
      </c>
      <c r="AH6" s="7">
        <v>159</v>
      </c>
      <c r="AI6" s="6">
        <f>SUM(E6:N6)</f>
        <v>0</v>
      </c>
      <c r="AJ6" s="6">
        <f>SUM(O6:X6)</f>
        <v>1922</v>
      </c>
      <c r="AK6" s="6">
        <f>SUM(Y6:AH6)</f>
        <v>1935</v>
      </c>
      <c r="AL6" s="6">
        <f>SUM(AI6:AK6)</f>
        <v>3857</v>
      </c>
      <c r="AM6" s="6">
        <f>COUNT(E6:AH6)</f>
        <v>20</v>
      </c>
      <c r="AN6" s="8">
        <f>(AL6/AM6)</f>
        <v>192.85</v>
      </c>
    </row>
    <row r="7" spans="1:40" ht="12.75">
      <c r="A7" s="6">
        <v>4</v>
      </c>
      <c r="B7" s="10">
        <v>1476</v>
      </c>
      <c r="C7" s="10" t="s">
        <v>47</v>
      </c>
      <c r="D7" s="10" t="s">
        <v>32</v>
      </c>
      <c r="E7" s="7"/>
      <c r="F7" s="7"/>
      <c r="G7" s="7">
        <v>181</v>
      </c>
      <c r="H7" s="7">
        <v>178</v>
      </c>
      <c r="I7" s="7"/>
      <c r="J7" s="7"/>
      <c r="K7" s="7">
        <v>196</v>
      </c>
      <c r="L7" s="7">
        <v>212</v>
      </c>
      <c r="M7" s="7">
        <v>152</v>
      </c>
      <c r="N7" s="57">
        <v>159</v>
      </c>
      <c r="O7" s="7">
        <v>200</v>
      </c>
      <c r="P7" s="7">
        <v>156</v>
      </c>
      <c r="Q7" s="7"/>
      <c r="R7" s="7"/>
      <c r="S7" s="7">
        <v>188</v>
      </c>
      <c r="T7" s="7">
        <v>148</v>
      </c>
      <c r="U7" s="7">
        <v>189</v>
      </c>
      <c r="V7" s="7">
        <v>213</v>
      </c>
      <c r="W7" s="7">
        <v>265</v>
      </c>
      <c r="X7" s="7">
        <v>221</v>
      </c>
      <c r="Y7" s="7"/>
      <c r="Z7" s="7"/>
      <c r="AA7" s="7"/>
      <c r="AB7" s="7"/>
      <c r="AC7" s="7"/>
      <c r="AD7" s="7"/>
      <c r="AE7" s="7"/>
      <c r="AF7" s="7"/>
      <c r="AG7" s="7"/>
      <c r="AH7" s="7"/>
      <c r="AI7" s="6">
        <f>SUM(E7:N7)</f>
        <v>1078</v>
      </c>
      <c r="AJ7" s="6">
        <f>SUM(O7:X7)</f>
        <v>1580</v>
      </c>
      <c r="AK7" s="6">
        <f>SUM(Y7:AH7)</f>
        <v>0</v>
      </c>
      <c r="AL7" s="6">
        <f>SUM(AI7:AK7)</f>
        <v>2658</v>
      </c>
      <c r="AM7" s="6">
        <f>COUNT(E7:AH7)</f>
        <v>14</v>
      </c>
      <c r="AN7" s="8">
        <f>(AL7/AM7)</f>
        <v>189.85714285714286</v>
      </c>
    </row>
    <row r="8" spans="1:40" ht="12.75">
      <c r="A8" s="6">
        <v>5</v>
      </c>
      <c r="B8" s="7">
        <v>1906</v>
      </c>
      <c r="C8" s="7" t="s">
        <v>46</v>
      </c>
      <c r="D8" s="7" t="s">
        <v>32</v>
      </c>
      <c r="E8" s="7">
        <v>172</v>
      </c>
      <c r="F8" s="7">
        <v>214</v>
      </c>
      <c r="G8" s="7">
        <v>161</v>
      </c>
      <c r="H8" s="7">
        <v>196</v>
      </c>
      <c r="I8" s="7">
        <v>191</v>
      </c>
      <c r="J8" s="7">
        <v>203</v>
      </c>
      <c r="K8" s="7"/>
      <c r="L8" s="7"/>
      <c r="M8" s="7">
        <v>239</v>
      </c>
      <c r="N8" s="57">
        <v>194</v>
      </c>
      <c r="O8" s="7"/>
      <c r="P8" s="7"/>
      <c r="Q8" s="7">
        <v>166</v>
      </c>
      <c r="R8" s="7">
        <v>134</v>
      </c>
      <c r="S8" s="7">
        <v>235</v>
      </c>
      <c r="T8" s="7">
        <v>170</v>
      </c>
      <c r="U8" s="7">
        <v>174</v>
      </c>
      <c r="V8" s="7">
        <v>160</v>
      </c>
      <c r="W8" s="7">
        <v>175</v>
      </c>
      <c r="X8" s="7">
        <v>222</v>
      </c>
      <c r="Y8" s="7"/>
      <c r="Z8" s="7"/>
      <c r="AA8" s="7">
        <v>205</v>
      </c>
      <c r="AB8" s="7">
        <v>233</v>
      </c>
      <c r="AC8" s="7">
        <v>198</v>
      </c>
      <c r="AD8" s="7">
        <v>170</v>
      </c>
      <c r="AE8" s="7">
        <v>184</v>
      </c>
      <c r="AF8" s="7">
        <v>204</v>
      </c>
      <c r="AG8" s="7">
        <v>158</v>
      </c>
      <c r="AH8" s="7">
        <v>180</v>
      </c>
      <c r="AI8" s="6">
        <f>SUM(E8:N8)</f>
        <v>1570</v>
      </c>
      <c r="AJ8" s="6">
        <f>SUM(O8:X8)</f>
        <v>1436</v>
      </c>
      <c r="AK8" s="6">
        <f>SUM(Y8:AH8)</f>
        <v>1532</v>
      </c>
      <c r="AL8" s="6">
        <f>SUM(AI8:AK8)</f>
        <v>4538</v>
      </c>
      <c r="AM8" s="6">
        <f>COUNT(E8:AH8)</f>
        <v>24</v>
      </c>
      <c r="AN8" s="8">
        <f>(AL8/AM8)</f>
        <v>189.08333333333334</v>
      </c>
    </row>
    <row r="9" spans="1:40" ht="12.75">
      <c r="A9" s="6">
        <v>6</v>
      </c>
      <c r="B9" s="7">
        <v>1019</v>
      </c>
      <c r="C9" s="7" t="s">
        <v>60</v>
      </c>
      <c r="D9" s="7" t="s">
        <v>35</v>
      </c>
      <c r="E9" s="7">
        <v>146</v>
      </c>
      <c r="F9" s="7">
        <v>149</v>
      </c>
      <c r="G9" s="7"/>
      <c r="H9" s="7"/>
      <c r="I9" s="7">
        <v>198</v>
      </c>
      <c r="J9" s="7">
        <v>181</v>
      </c>
      <c r="K9" s="7">
        <v>189</v>
      </c>
      <c r="L9" s="7">
        <v>181</v>
      </c>
      <c r="M9" s="7">
        <v>168</v>
      </c>
      <c r="N9" s="57">
        <v>179</v>
      </c>
      <c r="O9" s="7"/>
      <c r="P9" s="7"/>
      <c r="Q9" s="7">
        <v>194</v>
      </c>
      <c r="R9" s="7">
        <v>191</v>
      </c>
      <c r="S9" s="7">
        <v>195</v>
      </c>
      <c r="T9" s="7">
        <v>170</v>
      </c>
      <c r="U9" s="7">
        <v>149</v>
      </c>
      <c r="V9" s="7">
        <v>205</v>
      </c>
      <c r="W9" s="7">
        <v>236</v>
      </c>
      <c r="X9" s="7">
        <v>206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6">
        <f>SUM(E9:N9)</f>
        <v>1391</v>
      </c>
      <c r="AJ9" s="6">
        <f>SUM(O9:X9)</f>
        <v>1546</v>
      </c>
      <c r="AK9" s="6">
        <f>SUM(Y9:AH9)</f>
        <v>0</v>
      </c>
      <c r="AL9" s="6">
        <f>SUM(AI9:AK9)</f>
        <v>2937</v>
      </c>
      <c r="AM9" s="6">
        <f>COUNT(E9:AH9)</f>
        <v>16</v>
      </c>
      <c r="AN9" s="8">
        <f>(AL9/AM9)</f>
        <v>183.5625</v>
      </c>
    </row>
    <row r="10" spans="1:40" ht="12.75">
      <c r="A10" s="6">
        <v>7</v>
      </c>
      <c r="B10" s="7">
        <v>1915</v>
      </c>
      <c r="C10" s="7" t="s">
        <v>71</v>
      </c>
      <c r="D10" s="7" t="s">
        <v>35</v>
      </c>
      <c r="E10" s="7"/>
      <c r="F10" s="7"/>
      <c r="G10" s="7"/>
      <c r="H10" s="7"/>
      <c r="I10" s="7"/>
      <c r="J10" s="7"/>
      <c r="K10" s="7"/>
      <c r="L10" s="7"/>
      <c r="M10" s="7"/>
      <c r="N10" s="57"/>
      <c r="O10" s="7">
        <v>205</v>
      </c>
      <c r="P10" s="7">
        <v>167</v>
      </c>
      <c r="Q10" s="7">
        <v>225</v>
      </c>
      <c r="R10" s="7">
        <v>171</v>
      </c>
      <c r="S10" s="7">
        <v>169</v>
      </c>
      <c r="T10" s="7">
        <v>220</v>
      </c>
      <c r="U10" s="7">
        <v>195</v>
      </c>
      <c r="V10" s="7">
        <v>178</v>
      </c>
      <c r="W10" s="7"/>
      <c r="X10" s="7"/>
      <c r="Y10" s="7">
        <v>221</v>
      </c>
      <c r="Z10" s="7">
        <v>146</v>
      </c>
      <c r="AA10" s="7">
        <v>192</v>
      </c>
      <c r="AB10" s="7">
        <v>195</v>
      </c>
      <c r="AC10" s="7">
        <v>182</v>
      </c>
      <c r="AD10" s="7">
        <v>175</v>
      </c>
      <c r="AE10" s="7">
        <v>182</v>
      </c>
      <c r="AF10" s="7">
        <v>151</v>
      </c>
      <c r="AG10" s="7">
        <v>150</v>
      </c>
      <c r="AH10" s="7">
        <v>175</v>
      </c>
      <c r="AI10" s="6">
        <f>SUM(E10:N10)</f>
        <v>0</v>
      </c>
      <c r="AJ10" s="6">
        <f>SUM(O10:X10)</f>
        <v>1530</v>
      </c>
      <c r="AK10" s="6">
        <f>SUM(Y10:AH10)</f>
        <v>1769</v>
      </c>
      <c r="AL10" s="6">
        <f>SUM(AI10:AK10)</f>
        <v>3299</v>
      </c>
      <c r="AM10" s="6">
        <f>COUNT(E10:AH10)</f>
        <v>18</v>
      </c>
      <c r="AN10" s="8">
        <f>(AL10/AM10)</f>
        <v>183.27777777777777</v>
      </c>
    </row>
    <row r="11" spans="1:40" ht="12.75">
      <c r="A11" s="6">
        <v>8</v>
      </c>
      <c r="B11" s="7">
        <v>446</v>
      </c>
      <c r="C11" s="7" t="s">
        <v>45</v>
      </c>
      <c r="D11" s="7" t="s">
        <v>32</v>
      </c>
      <c r="E11" s="7"/>
      <c r="F11" s="7"/>
      <c r="G11" s="7">
        <v>187</v>
      </c>
      <c r="H11" s="7">
        <v>156</v>
      </c>
      <c r="I11" s="7">
        <v>181</v>
      </c>
      <c r="J11" s="7">
        <v>211</v>
      </c>
      <c r="K11" s="7"/>
      <c r="L11" s="7"/>
      <c r="M11" s="7">
        <v>202</v>
      </c>
      <c r="N11" s="57">
        <v>185</v>
      </c>
      <c r="O11" s="7">
        <v>187</v>
      </c>
      <c r="P11" s="7">
        <v>155</v>
      </c>
      <c r="Q11" s="7">
        <v>158</v>
      </c>
      <c r="R11" s="7">
        <v>190</v>
      </c>
      <c r="S11" s="7">
        <v>187</v>
      </c>
      <c r="T11" s="7">
        <v>209</v>
      </c>
      <c r="U11" s="7">
        <v>204</v>
      </c>
      <c r="V11" s="7">
        <v>168</v>
      </c>
      <c r="W11" s="7"/>
      <c r="X11" s="7"/>
      <c r="Y11" s="7">
        <v>156</v>
      </c>
      <c r="Z11" s="7">
        <v>218</v>
      </c>
      <c r="AA11" s="7"/>
      <c r="AB11" s="7"/>
      <c r="AC11" s="7">
        <v>163</v>
      </c>
      <c r="AD11" s="7">
        <v>161</v>
      </c>
      <c r="AE11" s="7">
        <v>158</v>
      </c>
      <c r="AF11" s="7">
        <v>205</v>
      </c>
      <c r="AG11" s="7">
        <v>195</v>
      </c>
      <c r="AH11" s="7">
        <v>187</v>
      </c>
      <c r="AI11" s="6">
        <f>SUM(E11:N11)</f>
        <v>1122</v>
      </c>
      <c r="AJ11" s="6">
        <f>SUM(O11:X11)</f>
        <v>1458</v>
      </c>
      <c r="AK11" s="6">
        <f>SUM(Y11:AH11)</f>
        <v>1443</v>
      </c>
      <c r="AL11" s="6">
        <f>SUM(AI11:AK11)</f>
        <v>4023</v>
      </c>
      <c r="AM11" s="6">
        <f>COUNT(E11:AH11)</f>
        <v>22</v>
      </c>
      <c r="AN11" s="8">
        <f>(AL11/AM11)</f>
        <v>182.86363636363637</v>
      </c>
    </row>
    <row r="12" spans="1:40" ht="12.75">
      <c r="A12" s="6">
        <v>9</v>
      </c>
      <c r="B12" s="7">
        <v>48</v>
      </c>
      <c r="C12" s="7" t="s">
        <v>67</v>
      </c>
      <c r="D12" s="7" t="s">
        <v>30</v>
      </c>
      <c r="E12" s="7"/>
      <c r="F12" s="7"/>
      <c r="G12" s="7"/>
      <c r="H12" s="7"/>
      <c r="I12" s="7"/>
      <c r="J12" s="7"/>
      <c r="K12" s="7"/>
      <c r="L12" s="7"/>
      <c r="M12" s="7"/>
      <c r="N12" s="57"/>
      <c r="O12" s="7"/>
      <c r="P12" s="7"/>
      <c r="Q12" s="7">
        <v>180</v>
      </c>
      <c r="R12" s="7">
        <v>159</v>
      </c>
      <c r="S12" s="7">
        <v>173</v>
      </c>
      <c r="T12" s="7">
        <v>191</v>
      </c>
      <c r="U12" s="7">
        <v>175</v>
      </c>
      <c r="V12" s="7">
        <v>235</v>
      </c>
      <c r="W12" s="7">
        <v>198</v>
      </c>
      <c r="X12" s="7">
        <v>157</v>
      </c>
      <c r="Y12" s="7">
        <v>189</v>
      </c>
      <c r="Z12" s="7">
        <v>215</v>
      </c>
      <c r="AA12" s="7">
        <v>211</v>
      </c>
      <c r="AB12" s="7">
        <v>172</v>
      </c>
      <c r="AC12" s="7">
        <v>163</v>
      </c>
      <c r="AD12" s="7">
        <v>187</v>
      </c>
      <c r="AE12" s="7">
        <v>165</v>
      </c>
      <c r="AF12" s="7">
        <v>187</v>
      </c>
      <c r="AG12" s="7">
        <v>167</v>
      </c>
      <c r="AH12" s="7">
        <v>167</v>
      </c>
      <c r="AI12" s="6">
        <f>SUM(E12:N12)</f>
        <v>0</v>
      </c>
      <c r="AJ12" s="6">
        <f>SUM(O12:X12)</f>
        <v>1468</v>
      </c>
      <c r="AK12" s="6">
        <f>SUM(Y12:AH12)</f>
        <v>1823</v>
      </c>
      <c r="AL12" s="6">
        <f>SUM(AI12:AK12)</f>
        <v>3291</v>
      </c>
      <c r="AM12" s="6">
        <f>COUNT(E12:AH12)</f>
        <v>18</v>
      </c>
      <c r="AN12" s="8">
        <f>(AL12/AM12)</f>
        <v>182.83333333333334</v>
      </c>
    </row>
    <row r="13" spans="1:40" ht="12.75">
      <c r="A13" s="6">
        <v>10</v>
      </c>
      <c r="B13" s="7">
        <v>158</v>
      </c>
      <c r="C13" s="7" t="s">
        <v>39</v>
      </c>
      <c r="D13" s="7" t="s">
        <v>30</v>
      </c>
      <c r="E13" s="7">
        <v>184</v>
      </c>
      <c r="F13" s="7">
        <v>243</v>
      </c>
      <c r="G13" s="7">
        <v>148</v>
      </c>
      <c r="H13" s="7">
        <v>157</v>
      </c>
      <c r="I13" s="7">
        <v>171</v>
      </c>
      <c r="J13" s="7">
        <v>171</v>
      </c>
      <c r="K13" s="7">
        <v>211</v>
      </c>
      <c r="L13" s="7">
        <v>192</v>
      </c>
      <c r="M13" s="7">
        <v>158</v>
      </c>
      <c r="N13" s="57">
        <v>164</v>
      </c>
      <c r="O13" s="7">
        <v>203</v>
      </c>
      <c r="P13" s="7">
        <v>156</v>
      </c>
      <c r="Q13" s="7">
        <v>203</v>
      </c>
      <c r="R13" s="7">
        <v>189</v>
      </c>
      <c r="S13" s="7">
        <v>179</v>
      </c>
      <c r="T13" s="7">
        <v>186</v>
      </c>
      <c r="U13" s="7"/>
      <c r="V13" s="7"/>
      <c r="W13" s="7">
        <v>172</v>
      </c>
      <c r="X13" s="7">
        <v>170</v>
      </c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6">
        <f>SUM(E13:N13)</f>
        <v>1799</v>
      </c>
      <c r="AJ13" s="6">
        <f>SUM(O13:X13)</f>
        <v>1458</v>
      </c>
      <c r="AK13" s="6">
        <f>SUM(Y13:AH13)</f>
        <v>0</v>
      </c>
      <c r="AL13" s="6">
        <f>SUM(AI13:AK13)</f>
        <v>3257</v>
      </c>
      <c r="AM13" s="6">
        <f>COUNT(E13:AH13)</f>
        <v>18</v>
      </c>
      <c r="AN13" s="8">
        <f>(AL13/AM13)</f>
        <v>180.94444444444446</v>
      </c>
    </row>
    <row r="14" spans="1:40" ht="12.75">
      <c r="A14" s="6">
        <v>11</v>
      </c>
      <c r="B14" s="7">
        <v>2077</v>
      </c>
      <c r="C14" s="7" t="s">
        <v>57</v>
      </c>
      <c r="D14" s="7" t="s">
        <v>34</v>
      </c>
      <c r="E14" s="7">
        <v>161</v>
      </c>
      <c r="F14" s="7">
        <v>159</v>
      </c>
      <c r="G14" s="7">
        <v>175</v>
      </c>
      <c r="H14" s="7">
        <v>143</v>
      </c>
      <c r="I14" s="7">
        <v>204</v>
      </c>
      <c r="J14" s="7">
        <v>160</v>
      </c>
      <c r="K14" s="7">
        <v>130</v>
      </c>
      <c r="L14" s="7">
        <v>225</v>
      </c>
      <c r="M14" s="7">
        <v>216</v>
      </c>
      <c r="N14" s="57">
        <v>204</v>
      </c>
      <c r="O14" s="7"/>
      <c r="P14" s="7"/>
      <c r="Q14" s="7"/>
      <c r="R14" s="7"/>
      <c r="S14" s="7">
        <v>145</v>
      </c>
      <c r="T14" s="7">
        <v>167</v>
      </c>
      <c r="U14" s="7">
        <v>145</v>
      </c>
      <c r="V14" s="7">
        <v>212</v>
      </c>
      <c r="W14" s="7">
        <v>208</v>
      </c>
      <c r="X14" s="7">
        <v>165</v>
      </c>
      <c r="Y14" s="7">
        <v>213</v>
      </c>
      <c r="Z14" s="7">
        <v>209</v>
      </c>
      <c r="AA14" s="7">
        <v>184</v>
      </c>
      <c r="AB14" s="7">
        <v>146</v>
      </c>
      <c r="AC14" s="7">
        <v>180</v>
      </c>
      <c r="AD14" s="7">
        <v>199</v>
      </c>
      <c r="AE14" s="7"/>
      <c r="AF14" s="7"/>
      <c r="AG14" s="7"/>
      <c r="AH14" s="7"/>
      <c r="AI14" s="6">
        <f>SUM(E14:N14)</f>
        <v>1777</v>
      </c>
      <c r="AJ14" s="6">
        <f>SUM(O14:X14)</f>
        <v>1042</v>
      </c>
      <c r="AK14" s="6">
        <f>SUM(Y14:AH14)</f>
        <v>1131</v>
      </c>
      <c r="AL14" s="6">
        <f>SUM(AI14:AK14)</f>
        <v>3950</v>
      </c>
      <c r="AM14" s="6">
        <f>COUNT(E14:AH14)</f>
        <v>22</v>
      </c>
      <c r="AN14" s="8">
        <f>(AL14/AM14)</f>
        <v>179.54545454545453</v>
      </c>
    </row>
    <row r="15" spans="1:40" s="15" customFormat="1" ht="12.75">
      <c r="A15" s="6">
        <v>12</v>
      </c>
      <c r="B15" s="7">
        <v>1637</v>
      </c>
      <c r="C15" s="7" t="s">
        <v>48</v>
      </c>
      <c r="D15" s="7" t="s">
        <v>32</v>
      </c>
      <c r="E15" s="7">
        <v>155</v>
      </c>
      <c r="F15" s="7">
        <v>201</v>
      </c>
      <c r="G15" s="7"/>
      <c r="H15" s="7"/>
      <c r="I15" s="7">
        <v>174</v>
      </c>
      <c r="J15" s="7">
        <v>152</v>
      </c>
      <c r="K15" s="7">
        <v>185</v>
      </c>
      <c r="L15" s="7">
        <v>179</v>
      </c>
      <c r="M15" s="7"/>
      <c r="N15" s="57"/>
      <c r="O15" s="7"/>
      <c r="P15" s="7"/>
      <c r="Q15" s="7"/>
      <c r="R15" s="7"/>
      <c r="S15" s="7"/>
      <c r="T15" s="7"/>
      <c r="U15" s="7"/>
      <c r="V15" s="7"/>
      <c r="W15" s="7"/>
      <c r="X15" s="7"/>
      <c r="Y15" s="7">
        <v>178</v>
      </c>
      <c r="Z15" s="7">
        <v>169</v>
      </c>
      <c r="AA15" s="7">
        <v>212</v>
      </c>
      <c r="AB15" s="7">
        <v>179</v>
      </c>
      <c r="AC15" s="7">
        <v>160</v>
      </c>
      <c r="AD15" s="7">
        <v>191</v>
      </c>
      <c r="AE15" s="7">
        <v>179</v>
      </c>
      <c r="AF15" s="7">
        <v>184</v>
      </c>
      <c r="AG15" s="7"/>
      <c r="AH15" s="7"/>
      <c r="AI15" s="6">
        <f>SUM(E15:N15)</f>
        <v>1046</v>
      </c>
      <c r="AJ15" s="6">
        <f>SUM(O15:X15)</f>
        <v>0</v>
      </c>
      <c r="AK15" s="6">
        <f>SUM(Y15:AH15)</f>
        <v>1452</v>
      </c>
      <c r="AL15" s="6">
        <f>SUM(AI15:AK15)</f>
        <v>2498</v>
      </c>
      <c r="AM15" s="6">
        <f>COUNT(E15:AH15)</f>
        <v>14</v>
      </c>
      <c r="AN15" s="8">
        <f>(AL15/AM15)</f>
        <v>178.42857142857142</v>
      </c>
    </row>
    <row r="16" spans="1:40" ht="12.75">
      <c r="A16" s="6">
        <v>13</v>
      </c>
      <c r="B16" s="7">
        <v>3336</v>
      </c>
      <c r="C16" s="7" t="s">
        <v>41</v>
      </c>
      <c r="D16" s="10" t="s">
        <v>31</v>
      </c>
      <c r="E16" s="7">
        <v>181</v>
      </c>
      <c r="F16" s="7">
        <v>192</v>
      </c>
      <c r="G16" s="7">
        <v>177</v>
      </c>
      <c r="H16" s="7">
        <v>167</v>
      </c>
      <c r="I16" s="7">
        <v>182</v>
      </c>
      <c r="J16" s="7">
        <v>177</v>
      </c>
      <c r="K16" s="7"/>
      <c r="L16" s="7">
        <v>246</v>
      </c>
      <c r="M16" s="7">
        <v>176</v>
      </c>
      <c r="N16" s="57">
        <v>202</v>
      </c>
      <c r="O16" s="7">
        <v>153</v>
      </c>
      <c r="P16" s="7">
        <v>158</v>
      </c>
      <c r="Q16" s="7">
        <v>160</v>
      </c>
      <c r="R16" s="7">
        <v>172</v>
      </c>
      <c r="S16" s="7">
        <v>139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6">
        <f>SUM(E16:N16)</f>
        <v>1700</v>
      </c>
      <c r="AJ16" s="6">
        <f>SUM(O16:X16)</f>
        <v>782</v>
      </c>
      <c r="AK16" s="6">
        <f>SUM(Y16:AH16)</f>
        <v>0</v>
      </c>
      <c r="AL16" s="6">
        <f>SUM(AI16:AK16)</f>
        <v>2482</v>
      </c>
      <c r="AM16" s="6">
        <f>COUNT(E16:AH16)</f>
        <v>14</v>
      </c>
      <c r="AN16" s="8">
        <f>(AL16/AM16)</f>
        <v>177.28571428571428</v>
      </c>
    </row>
    <row r="17" spans="1:40" ht="12.75">
      <c r="A17" s="6">
        <v>14</v>
      </c>
      <c r="B17" s="7">
        <v>840</v>
      </c>
      <c r="C17" s="7" t="s">
        <v>55</v>
      </c>
      <c r="D17" s="7" t="s">
        <v>33</v>
      </c>
      <c r="E17" s="7">
        <v>200</v>
      </c>
      <c r="F17" s="7">
        <v>196</v>
      </c>
      <c r="G17" s="7">
        <v>174</v>
      </c>
      <c r="H17" s="7">
        <v>176</v>
      </c>
      <c r="I17" s="7">
        <v>163</v>
      </c>
      <c r="J17" s="7">
        <v>169</v>
      </c>
      <c r="K17" s="7"/>
      <c r="L17" s="7"/>
      <c r="M17" s="7">
        <v>154</v>
      </c>
      <c r="N17" s="57">
        <v>160</v>
      </c>
      <c r="O17" s="7">
        <v>131</v>
      </c>
      <c r="P17" s="7">
        <v>227</v>
      </c>
      <c r="Q17" s="7">
        <v>211</v>
      </c>
      <c r="R17" s="7">
        <v>162</v>
      </c>
      <c r="S17" s="7">
        <v>170</v>
      </c>
      <c r="T17" s="7">
        <v>176</v>
      </c>
      <c r="U17" s="7">
        <v>181</v>
      </c>
      <c r="V17" s="7">
        <v>166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6">
        <f>SUM(E17:N17)</f>
        <v>1392</v>
      </c>
      <c r="AJ17" s="6">
        <f>SUM(O17:X17)</f>
        <v>1424</v>
      </c>
      <c r="AK17" s="6">
        <f>SUM(Y17:AH17)</f>
        <v>0</v>
      </c>
      <c r="AL17" s="6">
        <f>SUM(AI17:AK17)</f>
        <v>2816</v>
      </c>
      <c r="AM17" s="6">
        <f>COUNT(E17:AH17)</f>
        <v>16</v>
      </c>
      <c r="AN17" s="8">
        <f>(AL17/AM17)</f>
        <v>176</v>
      </c>
    </row>
    <row r="18" spans="1:40" ht="12.75">
      <c r="A18" s="6">
        <v>15</v>
      </c>
      <c r="B18" s="7">
        <v>942</v>
      </c>
      <c r="C18" s="7" t="s">
        <v>65</v>
      </c>
      <c r="D18" s="7" t="s">
        <v>35</v>
      </c>
      <c r="E18" s="7">
        <v>142</v>
      </c>
      <c r="F18" s="7">
        <v>235</v>
      </c>
      <c r="G18" s="7">
        <v>183</v>
      </c>
      <c r="H18" s="7">
        <v>175</v>
      </c>
      <c r="I18" s="7">
        <v>193</v>
      </c>
      <c r="J18" s="7">
        <v>162</v>
      </c>
      <c r="K18" s="7"/>
      <c r="L18" s="7"/>
      <c r="M18" s="7">
        <v>171</v>
      </c>
      <c r="N18" s="57">
        <v>173</v>
      </c>
      <c r="O18" s="7">
        <v>216</v>
      </c>
      <c r="P18" s="7">
        <v>177</v>
      </c>
      <c r="Q18" s="7">
        <v>154</v>
      </c>
      <c r="R18" s="7">
        <v>149</v>
      </c>
      <c r="S18" s="7"/>
      <c r="T18" s="7"/>
      <c r="U18" s="7">
        <v>165</v>
      </c>
      <c r="V18" s="7">
        <v>180</v>
      </c>
      <c r="W18" s="7">
        <v>146</v>
      </c>
      <c r="X18" s="7">
        <v>210</v>
      </c>
      <c r="Y18" s="7">
        <v>204</v>
      </c>
      <c r="Z18" s="7">
        <v>157</v>
      </c>
      <c r="AA18" s="7">
        <v>136</v>
      </c>
      <c r="AB18" s="7">
        <v>177</v>
      </c>
      <c r="AC18" s="7">
        <v>159</v>
      </c>
      <c r="AD18" s="7">
        <v>170</v>
      </c>
      <c r="AE18" s="7">
        <v>186</v>
      </c>
      <c r="AF18" s="7">
        <v>169</v>
      </c>
      <c r="AG18" s="7">
        <v>194</v>
      </c>
      <c r="AH18" s="7">
        <v>191</v>
      </c>
      <c r="AI18" s="6">
        <f>SUM(E18:N18)</f>
        <v>1434</v>
      </c>
      <c r="AJ18" s="6">
        <f>SUM(O18:X18)</f>
        <v>1397</v>
      </c>
      <c r="AK18" s="6">
        <f>SUM(Y18:AH18)</f>
        <v>1743</v>
      </c>
      <c r="AL18" s="6">
        <f>SUM(AI18:AK18)</f>
        <v>4574</v>
      </c>
      <c r="AM18" s="6">
        <f>COUNT(E18:AH18)</f>
        <v>26</v>
      </c>
      <c r="AN18" s="8">
        <f>(AL18/AM18)</f>
        <v>175.92307692307693</v>
      </c>
    </row>
    <row r="19" spans="1:40" ht="12.75">
      <c r="A19" s="6">
        <v>16</v>
      </c>
      <c r="B19" s="7">
        <v>861</v>
      </c>
      <c r="C19" s="7" t="s">
        <v>61</v>
      </c>
      <c r="D19" s="7" t="s">
        <v>34</v>
      </c>
      <c r="E19" s="7">
        <v>173</v>
      </c>
      <c r="F19" s="7">
        <v>172</v>
      </c>
      <c r="G19" s="7">
        <v>159</v>
      </c>
      <c r="H19" s="7">
        <v>214</v>
      </c>
      <c r="I19" s="7">
        <v>159</v>
      </c>
      <c r="J19" s="7">
        <v>148</v>
      </c>
      <c r="K19" s="7">
        <v>227</v>
      </c>
      <c r="L19" s="7">
        <v>202</v>
      </c>
      <c r="M19" s="7">
        <v>206</v>
      </c>
      <c r="N19" s="7">
        <v>179</v>
      </c>
      <c r="O19" s="7">
        <v>189</v>
      </c>
      <c r="P19" s="7">
        <v>169</v>
      </c>
      <c r="Q19" s="7">
        <v>163</v>
      </c>
      <c r="R19" s="7">
        <v>227</v>
      </c>
      <c r="S19" s="7">
        <v>166</v>
      </c>
      <c r="T19" s="7">
        <v>169</v>
      </c>
      <c r="U19" s="7">
        <v>146</v>
      </c>
      <c r="V19" s="7">
        <v>161</v>
      </c>
      <c r="W19" s="7">
        <v>150</v>
      </c>
      <c r="X19" s="7">
        <v>168</v>
      </c>
      <c r="Y19" s="7">
        <v>189</v>
      </c>
      <c r="Z19" s="7">
        <v>162</v>
      </c>
      <c r="AA19" s="7">
        <v>173</v>
      </c>
      <c r="AB19" s="7">
        <v>187</v>
      </c>
      <c r="AC19" s="7">
        <v>167</v>
      </c>
      <c r="AD19" s="7">
        <v>191</v>
      </c>
      <c r="AE19" s="7">
        <v>170</v>
      </c>
      <c r="AF19" s="7">
        <v>188</v>
      </c>
      <c r="AG19" s="7">
        <v>141</v>
      </c>
      <c r="AH19" s="7">
        <v>159</v>
      </c>
      <c r="AI19" s="6">
        <f>SUM(E19:N19)</f>
        <v>1839</v>
      </c>
      <c r="AJ19" s="6">
        <f>SUM(O19:X19)</f>
        <v>1708</v>
      </c>
      <c r="AK19" s="6">
        <f>SUM(Y19:AH19)</f>
        <v>1727</v>
      </c>
      <c r="AL19" s="6">
        <f>SUM(AI19:AK19)</f>
        <v>5274</v>
      </c>
      <c r="AM19" s="6">
        <f>COUNT(E19:AH19)</f>
        <v>30</v>
      </c>
      <c r="AN19" s="8">
        <f>(AL19/AM19)</f>
        <v>175.8</v>
      </c>
    </row>
    <row r="20" spans="1:40" ht="12.75">
      <c r="A20" s="6">
        <v>17</v>
      </c>
      <c r="B20" s="7">
        <v>2669</v>
      </c>
      <c r="C20" s="7" t="s">
        <v>49</v>
      </c>
      <c r="D20" s="7" t="s">
        <v>32</v>
      </c>
      <c r="E20" s="7">
        <v>181</v>
      </c>
      <c r="F20" s="7">
        <v>202</v>
      </c>
      <c r="G20" s="7">
        <v>172</v>
      </c>
      <c r="H20" s="7">
        <v>182</v>
      </c>
      <c r="I20" s="7"/>
      <c r="J20" s="7"/>
      <c r="K20" s="7">
        <v>157</v>
      </c>
      <c r="L20" s="7">
        <v>182</v>
      </c>
      <c r="M20" s="7"/>
      <c r="N20" s="57"/>
      <c r="O20" s="7">
        <v>225</v>
      </c>
      <c r="P20" s="7">
        <v>163</v>
      </c>
      <c r="Q20" s="7">
        <v>202</v>
      </c>
      <c r="R20" s="7">
        <v>199</v>
      </c>
      <c r="S20" s="7">
        <v>152</v>
      </c>
      <c r="T20" s="7">
        <v>179</v>
      </c>
      <c r="U20" s="7"/>
      <c r="V20" s="7"/>
      <c r="W20" s="7">
        <v>182</v>
      </c>
      <c r="X20" s="7">
        <v>204</v>
      </c>
      <c r="Y20" s="7">
        <v>179</v>
      </c>
      <c r="Z20" s="7">
        <v>146</v>
      </c>
      <c r="AA20" s="7">
        <v>140</v>
      </c>
      <c r="AB20" s="7">
        <v>160</v>
      </c>
      <c r="AC20" s="7"/>
      <c r="AD20" s="7"/>
      <c r="AE20" s="7">
        <v>159</v>
      </c>
      <c r="AF20" s="7">
        <v>163</v>
      </c>
      <c r="AG20" s="7">
        <v>166</v>
      </c>
      <c r="AH20" s="7">
        <v>169</v>
      </c>
      <c r="AI20" s="6">
        <f>SUM(E20:N20)</f>
        <v>1076</v>
      </c>
      <c r="AJ20" s="6">
        <f>SUM(O20:X20)</f>
        <v>1506</v>
      </c>
      <c r="AK20" s="6">
        <f>SUM(Y20:AH20)</f>
        <v>1282</v>
      </c>
      <c r="AL20" s="6">
        <f>SUM(AI20:AK20)</f>
        <v>3864</v>
      </c>
      <c r="AM20" s="6">
        <f>COUNT(E20:AH20)</f>
        <v>22</v>
      </c>
      <c r="AN20" s="8">
        <f>(AL20/AM20)</f>
        <v>175.63636363636363</v>
      </c>
    </row>
    <row r="21" spans="1:40" ht="12.75">
      <c r="A21" s="6">
        <v>18</v>
      </c>
      <c r="B21" s="7">
        <v>1747</v>
      </c>
      <c r="C21" s="7" t="s">
        <v>51</v>
      </c>
      <c r="D21" s="7" t="s">
        <v>33</v>
      </c>
      <c r="E21" s="10"/>
      <c r="F21" s="10"/>
      <c r="G21" s="10"/>
      <c r="H21" s="10">
        <v>157</v>
      </c>
      <c r="I21" s="10">
        <v>187</v>
      </c>
      <c r="J21" s="10">
        <v>196</v>
      </c>
      <c r="K21" s="10">
        <v>171</v>
      </c>
      <c r="L21" s="10">
        <v>166</v>
      </c>
      <c r="M21" s="10"/>
      <c r="N21" s="57"/>
      <c r="O21" s="10"/>
      <c r="P21" s="10"/>
      <c r="Q21" s="10"/>
      <c r="R21" s="10"/>
      <c r="S21" s="10"/>
      <c r="T21" s="10"/>
      <c r="U21" s="10">
        <v>165</v>
      </c>
      <c r="V21" s="10">
        <v>184</v>
      </c>
      <c r="W21" s="10">
        <v>191</v>
      </c>
      <c r="X21" s="10">
        <v>206</v>
      </c>
      <c r="Y21" s="10">
        <v>185</v>
      </c>
      <c r="Z21" s="10">
        <v>191</v>
      </c>
      <c r="AA21" s="10">
        <v>113</v>
      </c>
      <c r="AB21" s="10"/>
      <c r="AC21" s="10"/>
      <c r="AD21" s="10"/>
      <c r="AE21" s="10">
        <v>154</v>
      </c>
      <c r="AF21" s="10">
        <v>156</v>
      </c>
      <c r="AG21" s="10">
        <v>214</v>
      </c>
      <c r="AH21" s="10">
        <v>166</v>
      </c>
      <c r="AI21" s="6">
        <f>SUM(E21:N21)</f>
        <v>877</v>
      </c>
      <c r="AJ21" s="6">
        <f>SUM(O21:X21)</f>
        <v>746</v>
      </c>
      <c r="AK21" s="6">
        <f>SUM(Y21:AH21)</f>
        <v>1179</v>
      </c>
      <c r="AL21" s="6">
        <f>SUM(AI21:AK21)</f>
        <v>2802</v>
      </c>
      <c r="AM21" s="6">
        <f>COUNT(E21:AH21)</f>
        <v>16</v>
      </c>
      <c r="AN21" s="8">
        <f>(AL21/AM21)</f>
        <v>175.125</v>
      </c>
    </row>
    <row r="22" spans="1:40" ht="12.75">
      <c r="A22" s="6">
        <v>19</v>
      </c>
      <c r="B22" s="7">
        <v>1750</v>
      </c>
      <c r="C22" s="7" t="s">
        <v>52</v>
      </c>
      <c r="D22" s="7" t="s">
        <v>33</v>
      </c>
      <c r="E22" s="7">
        <v>190</v>
      </c>
      <c r="F22" s="7">
        <v>162</v>
      </c>
      <c r="G22" s="7">
        <v>174</v>
      </c>
      <c r="H22" s="7"/>
      <c r="I22" s="7">
        <v>186</v>
      </c>
      <c r="J22" s="7">
        <v>203</v>
      </c>
      <c r="K22" s="7">
        <v>160</v>
      </c>
      <c r="L22" s="7">
        <v>165</v>
      </c>
      <c r="M22" s="7"/>
      <c r="N22" s="57"/>
      <c r="O22" s="7">
        <v>151</v>
      </c>
      <c r="P22" s="7">
        <v>168</v>
      </c>
      <c r="Q22" s="7">
        <v>254</v>
      </c>
      <c r="R22" s="7">
        <v>170</v>
      </c>
      <c r="S22" s="7">
        <v>153</v>
      </c>
      <c r="T22" s="7">
        <v>161</v>
      </c>
      <c r="U22" s="7"/>
      <c r="V22" s="7"/>
      <c r="W22" s="7">
        <v>180</v>
      </c>
      <c r="X22" s="7">
        <v>172</v>
      </c>
      <c r="Y22" s="7">
        <v>177</v>
      </c>
      <c r="Z22" s="7">
        <v>169</v>
      </c>
      <c r="AA22" s="7"/>
      <c r="AB22" s="7">
        <v>184</v>
      </c>
      <c r="AC22" s="7">
        <v>147</v>
      </c>
      <c r="AD22" s="7">
        <v>158</v>
      </c>
      <c r="AE22" s="7">
        <v>201</v>
      </c>
      <c r="AF22" s="7">
        <v>175</v>
      </c>
      <c r="AG22" s="7">
        <v>157</v>
      </c>
      <c r="AH22" s="7">
        <v>158</v>
      </c>
      <c r="AI22" s="6">
        <f>SUM(E22:N22)</f>
        <v>1240</v>
      </c>
      <c r="AJ22" s="6">
        <f>SUM(O22:X22)</f>
        <v>1409</v>
      </c>
      <c r="AK22" s="6">
        <f>SUM(Y22:AH22)</f>
        <v>1526</v>
      </c>
      <c r="AL22" s="6">
        <f>SUM(AI22:AK22)</f>
        <v>4175</v>
      </c>
      <c r="AM22" s="6">
        <f>COUNT(E22:AH22)</f>
        <v>24</v>
      </c>
      <c r="AN22" s="8">
        <f>(AL22/AM22)</f>
        <v>173.95833333333334</v>
      </c>
    </row>
    <row r="23" spans="1:40" ht="12.75">
      <c r="A23" s="6">
        <v>20</v>
      </c>
      <c r="B23" s="7">
        <v>116</v>
      </c>
      <c r="C23" s="7" t="s">
        <v>36</v>
      </c>
      <c r="D23" s="10" t="s">
        <v>30</v>
      </c>
      <c r="E23" s="7">
        <v>148</v>
      </c>
      <c r="F23" s="7">
        <v>125</v>
      </c>
      <c r="G23" s="7">
        <v>201</v>
      </c>
      <c r="H23" s="7">
        <v>199</v>
      </c>
      <c r="I23" s="7">
        <v>166</v>
      </c>
      <c r="J23" s="7">
        <v>149</v>
      </c>
      <c r="K23" s="7">
        <v>149</v>
      </c>
      <c r="L23" s="7">
        <v>192</v>
      </c>
      <c r="M23" s="7">
        <v>181</v>
      </c>
      <c r="N23" s="57">
        <v>156</v>
      </c>
      <c r="O23" s="7">
        <v>168</v>
      </c>
      <c r="P23" s="7">
        <v>170</v>
      </c>
      <c r="Q23" s="7">
        <v>123</v>
      </c>
      <c r="R23" s="7">
        <v>153</v>
      </c>
      <c r="S23" s="7"/>
      <c r="T23" s="7"/>
      <c r="U23" s="7">
        <v>185</v>
      </c>
      <c r="V23" s="7">
        <v>202</v>
      </c>
      <c r="W23" s="7">
        <v>171</v>
      </c>
      <c r="X23" s="7">
        <v>213</v>
      </c>
      <c r="Y23" s="7">
        <v>210</v>
      </c>
      <c r="Z23" s="7">
        <v>191</v>
      </c>
      <c r="AA23" s="7">
        <v>165</v>
      </c>
      <c r="AB23" s="7">
        <v>167</v>
      </c>
      <c r="AC23" s="7">
        <v>138</v>
      </c>
      <c r="AD23" s="7">
        <v>214</v>
      </c>
      <c r="AE23" s="7">
        <v>144</v>
      </c>
      <c r="AF23" s="7">
        <v>220</v>
      </c>
      <c r="AG23" s="7">
        <v>191</v>
      </c>
      <c r="AH23" s="7">
        <v>158</v>
      </c>
      <c r="AI23" s="6">
        <f>SUM(E23:N23)</f>
        <v>1666</v>
      </c>
      <c r="AJ23" s="6">
        <f>SUM(O23:X23)</f>
        <v>1385</v>
      </c>
      <c r="AK23" s="6">
        <f>SUM(Y23:AH23)</f>
        <v>1798</v>
      </c>
      <c r="AL23" s="6">
        <f>SUM(AI23:AK23)</f>
        <v>4849</v>
      </c>
      <c r="AM23" s="6">
        <f>COUNT(E23:AH23)</f>
        <v>28</v>
      </c>
      <c r="AN23" s="8">
        <f>(AL23/AM23)</f>
        <v>173.17857142857142</v>
      </c>
    </row>
    <row r="24" spans="1:40" ht="12.75">
      <c r="A24" s="6">
        <v>21</v>
      </c>
      <c r="B24" s="7">
        <v>1622</v>
      </c>
      <c r="C24" s="7" t="s">
        <v>43</v>
      </c>
      <c r="D24" s="7" t="s">
        <v>31</v>
      </c>
      <c r="E24" s="7">
        <v>120</v>
      </c>
      <c r="F24" s="7"/>
      <c r="G24" s="7"/>
      <c r="H24" s="7"/>
      <c r="I24" s="7">
        <v>176</v>
      </c>
      <c r="J24" s="7">
        <v>169</v>
      </c>
      <c r="K24" s="7">
        <v>196</v>
      </c>
      <c r="L24" s="7">
        <v>158</v>
      </c>
      <c r="M24" s="7">
        <v>152</v>
      </c>
      <c r="N24" s="57">
        <v>169</v>
      </c>
      <c r="O24" s="7">
        <v>156</v>
      </c>
      <c r="P24" s="7">
        <v>131</v>
      </c>
      <c r="Q24" s="7"/>
      <c r="R24" s="7">
        <v>201</v>
      </c>
      <c r="S24" s="7">
        <v>187</v>
      </c>
      <c r="T24" s="7">
        <v>231</v>
      </c>
      <c r="U24" s="7">
        <v>195</v>
      </c>
      <c r="V24" s="7">
        <v>167</v>
      </c>
      <c r="W24" s="7">
        <v>187</v>
      </c>
      <c r="X24" s="7">
        <v>145</v>
      </c>
      <c r="Y24" s="7">
        <v>191</v>
      </c>
      <c r="Z24" s="7">
        <v>145</v>
      </c>
      <c r="AA24" s="7">
        <v>171</v>
      </c>
      <c r="AB24" s="7">
        <v>183</v>
      </c>
      <c r="AC24" s="7">
        <v>180</v>
      </c>
      <c r="AD24" s="7">
        <v>180</v>
      </c>
      <c r="AE24" s="7">
        <v>182</v>
      </c>
      <c r="AF24" s="7">
        <v>187</v>
      </c>
      <c r="AG24" s="7">
        <v>146</v>
      </c>
      <c r="AH24" s="7">
        <v>177</v>
      </c>
      <c r="AI24" s="6">
        <f>SUM(E24:N24)</f>
        <v>1140</v>
      </c>
      <c r="AJ24" s="6">
        <f>SUM(O24:X24)</f>
        <v>1600</v>
      </c>
      <c r="AK24" s="6">
        <f>SUM(Y24:AH24)</f>
        <v>1742</v>
      </c>
      <c r="AL24" s="6">
        <f>SUM(AI24:AK24)</f>
        <v>4482</v>
      </c>
      <c r="AM24" s="6">
        <f>COUNT(E24:AH24)</f>
        <v>26</v>
      </c>
      <c r="AN24" s="8">
        <f>(AL24/AM24)</f>
        <v>172.3846153846154</v>
      </c>
    </row>
    <row r="25" spans="1:40" ht="12.75">
      <c r="A25" s="6">
        <v>22</v>
      </c>
      <c r="B25" s="7">
        <v>3097</v>
      </c>
      <c r="C25" s="7" t="s">
        <v>50</v>
      </c>
      <c r="D25" s="7" t="s">
        <v>32</v>
      </c>
      <c r="E25" s="7">
        <v>172</v>
      </c>
      <c r="F25" s="7">
        <v>195</v>
      </c>
      <c r="G25" s="7"/>
      <c r="H25" s="7"/>
      <c r="I25" s="7">
        <v>169</v>
      </c>
      <c r="J25" s="7">
        <v>169</v>
      </c>
      <c r="K25" s="7">
        <v>168</v>
      </c>
      <c r="L25" s="7">
        <v>190</v>
      </c>
      <c r="M25" s="7">
        <v>197</v>
      </c>
      <c r="N25" s="57">
        <v>127</v>
      </c>
      <c r="O25" s="7">
        <v>175</v>
      </c>
      <c r="P25" s="7">
        <v>146</v>
      </c>
      <c r="Q25" s="7">
        <v>166</v>
      </c>
      <c r="R25" s="7">
        <v>174</v>
      </c>
      <c r="S25" s="7"/>
      <c r="T25" s="7"/>
      <c r="U25" s="7">
        <v>184</v>
      </c>
      <c r="V25" s="7">
        <v>202</v>
      </c>
      <c r="W25" s="7">
        <v>153</v>
      </c>
      <c r="X25" s="7">
        <v>146</v>
      </c>
      <c r="Y25" s="7">
        <v>166</v>
      </c>
      <c r="Z25" s="7">
        <v>204</v>
      </c>
      <c r="AA25" s="7">
        <v>180</v>
      </c>
      <c r="AB25" s="7">
        <v>164</v>
      </c>
      <c r="AC25" s="7">
        <v>181</v>
      </c>
      <c r="AD25" s="7">
        <v>148</v>
      </c>
      <c r="AE25" s="7"/>
      <c r="AF25" s="7"/>
      <c r="AG25" s="7">
        <v>148</v>
      </c>
      <c r="AH25" s="7">
        <v>186</v>
      </c>
      <c r="AI25" s="6">
        <f>SUM(E25:N25)</f>
        <v>1387</v>
      </c>
      <c r="AJ25" s="6">
        <f>SUM(O25:X25)</f>
        <v>1346</v>
      </c>
      <c r="AK25" s="6">
        <f>SUM(Y25:AH25)</f>
        <v>1377</v>
      </c>
      <c r="AL25" s="6">
        <f>SUM(AI25:AK25)</f>
        <v>4110</v>
      </c>
      <c r="AM25" s="6">
        <f>COUNT(E25:AH25)</f>
        <v>24</v>
      </c>
      <c r="AN25" s="8">
        <f>(AL25/AM25)</f>
        <v>171.25</v>
      </c>
    </row>
    <row r="26" spans="1:40" ht="12.75">
      <c r="A26" s="6">
        <v>23</v>
      </c>
      <c r="B26" s="7">
        <v>3292</v>
      </c>
      <c r="C26" s="7" t="s">
        <v>56</v>
      </c>
      <c r="D26" s="7" t="s">
        <v>33</v>
      </c>
      <c r="E26" s="7"/>
      <c r="F26" s="7"/>
      <c r="G26" s="7"/>
      <c r="H26" s="7">
        <v>223</v>
      </c>
      <c r="I26" s="7">
        <v>159</v>
      </c>
      <c r="J26" s="7">
        <v>157</v>
      </c>
      <c r="K26" s="7"/>
      <c r="L26" s="7"/>
      <c r="M26" s="7">
        <v>164</v>
      </c>
      <c r="N26" s="57">
        <v>146</v>
      </c>
      <c r="O26" s="7"/>
      <c r="P26" s="7"/>
      <c r="Q26" s="7"/>
      <c r="R26" s="7"/>
      <c r="S26" s="7">
        <v>202</v>
      </c>
      <c r="T26" s="7">
        <v>148</v>
      </c>
      <c r="U26" s="7">
        <v>149</v>
      </c>
      <c r="V26" s="7"/>
      <c r="W26" s="7"/>
      <c r="X26" s="7">
        <v>183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6">
        <f>SUM(E26:N26)</f>
        <v>849</v>
      </c>
      <c r="AJ26" s="6">
        <f>SUM(O26:X26)</f>
        <v>682</v>
      </c>
      <c r="AK26" s="6">
        <f>SUM(Y26:AH26)</f>
        <v>0</v>
      </c>
      <c r="AL26" s="6">
        <f>SUM(AI26:AK26)</f>
        <v>1531</v>
      </c>
      <c r="AM26" s="6">
        <f>COUNT(E26:AH26)</f>
        <v>9</v>
      </c>
      <c r="AN26" s="8">
        <f>(AL26/AM26)</f>
        <v>170.11111111111111</v>
      </c>
    </row>
    <row r="27" spans="1:40" ht="12.75">
      <c r="A27" s="6">
        <v>24</v>
      </c>
      <c r="B27" s="7">
        <v>38</v>
      </c>
      <c r="C27" s="7" t="s">
        <v>40</v>
      </c>
      <c r="D27" s="7" t="s">
        <v>31</v>
      </c>
      <c r="E27" s="7">
        <v>151</v>
      </c>
      <c r="F27" s="7">
        <v>172</v>
      </c>
      <c r="G27" s="7">
        <v>158</v>
      </c>
      <c r="H27" s="7">
        <v>197</v>
      </c>
      <c r="I27" s="7">
        <v>169</v>
      </c>
      <c r="J27" s="7">
        <v>171</v>
      </c>
      <c r="K27" s="7">
        <v>170</v>
      </c>
      <c r="L27" s="7">
        <v>205</v>
      </c>
      <c r="M27" s="7">
        <v>174</v>
      </c>
      <c r="N27" s="57">
        <v>140</v>
      </c>
      <c r="O27" s="7"/>
      <c r="P27" s="7">
        <v>191</v>
      </c>
      <c r="Q27" s="7">
        <v>125</v>
      </c>
      <c r="R27" s="7">
        <v>172</v>
      </c>
      <c r="S27" s="7">
        <v>192</v>
      </c>
      <c r="T27" s="7">
        <v>143</v>
      </c>
      <c r="U27" s="7">
        <v>183</v>
      </c>
      <c r="V27" s="7">
        <v>179</v>
      </c>
      <c r="W27" s="7">
        <v>158</v>
      </c>
      <c r="X27" s="7">
        <v>106</v>
      </c>
      <c r="Y27" s="7">
        <v>191</v>
      </c>
      <c r="Z27" s="7">
        <v>165</v>
      </c>
      <c r="AA27" s="7">
        <v>192</v>
      </c>
      <c r="AB27" s="7">
        <v>176</v>
      </c>
      <c r="AC27" s="7">
        <v>153</v>
      </c>
      <c r="AD27" s="7">
        <v>168</v>
      </c>
      <c r="AE27" s="7">
        <v>189</v>
      </c>
      <c r="AF27" s="7">
        <v>168</v>
      </c>
      <c r="AG27" s="7">
        <v>153</v>
      </c>
      <c r="AH27" s="7">
        <v>172</v>
      </c>
      <c r="AI27" s="6">
        <f>SUM(E27:N27)</f>
        <v>1707</v>
      </c>
      <c r="AJ27" s="6">
        <f>SUM(O27:X27)</f>
        <v>1449</v>
      </c>
      <c r="AK27" s="6">
        <f>SUM(Y27:AH27)</f>
        <v>1727</v>
      </c>
      <c r="AL27" s="6">
        <f>SUM(AI27:AK27)</f>
        <v>4883</v>
      </c>
      <c r="AM27" s="6">
        <f>COUNT(E27:AH27)</f>
        <v>29</v>
      </c>
      <c r="AN27" s="8">
        <f>(AL27/AM27)</f>
        <v>168.3793103448276</v>
      </c>
    </row>
    <row r="28" spans="1:40" ht="12.75">
      <c r="A28" s="6">
        <v>25</v>
      </c>
      <c r="B28" s="7">
        <v>745</v>
      </c>
      <c r="C28" s="7" t="s">
        <v>38</v>
      </c>
      <c r="D28" s="10" t="s">
        <v>30</v>
      </c>
      <c r="E28" s="7">
        <v>170</v>
      </c>
      <c r="F28" s="7">
        <v>161</v>
      </c>
      <c r="G28" s="7">
        <v>181</v>
      </c>
      <c r="H28" s="7">
        <v>155</v>
      </c>
      <c r="I28" s="7">
        <v>153</v>
      </c>
      <c r="J28" s="7">
        <v>159</v>
      </c>
      <c r="K28" s="7">
        <v>130</v>
      </c>
      <c r="L28" s="7">
        <v>175</v>
      </c>
      <c r="M28" s="7">
        <v>191</v>
      </c>
      <c r="N28" s="57">
        <v>146</v>
      </c>
      <c r="O28" s="7">
        <v>178</v>
      </c>
      <c r="P28" s="7">
        <v>208</v>
      </c>
      <c r="Q28" s="7"/>
      <c r="R28" s="7"/>
      <c r="S28" s="7">
        <v>166</v>
      </c>
      <c r="T28" s="7">
        <v>174</v>
      </c>
      <c r="U28" s="7">
        <v>143</v>
      </c>
      <c r="V28" s="7">
        <v>150</v>
      </c>
      <c r="W28" s="7">
        <v>164</v>
      </c>
      <c r="X28" s="7">
        <v>158</v>
      </c>
      <c r="Y28" s="7">
        <v>153</v>
      </c>
      <c r="Z28" s="7">
        <v>176</v>
      </c>
      <c r="AA28" s="7">
        <v>164</v>
      </c>
      <c r="AB28" s="7">
        <v>180</v>
      </c>
      <c r="AC28" s="7">
        <v>188</v>
      </c>
      <c r="AD28" s="7">
        <v>200</v>
      </c>
      <c r="AE28" s="7">
        <v>172</v>
      </c>
      <c r="AF28" s="7">
        <v>171</v>
      </c>
      <c r="AG28" s="7">
        <v>150</v>
      </c>
      <c r="AH28" s="7">
        <v>162</v>
      </c>
      <c r="AI28" s="6">
        <f>SUM(E28:N28)</f>
        <v>1621</v>
      </c>
      <c r="AJ28" s="6">
        <f>SUM(O28:X28)</f>
        <v>1341</v>
      </c>
      <c r="AK28" s="6">
        <f>SUM(Y28:AH28)</f>
        <v>1716</v>
      </c>
      <c r="AL28" s="6">
        <f>SUM(AI28:AK28)</f>
        <v>4678</v>
      </c>
      <c r="AM28" s="6">
        <f>COUNT(E28:AH28)</f>
        <v>28</v>
      </c>
      <c r="AN28" s="8">
        <f>(AL28/AM28)</f>
        <v>167.07142857142858</v>
      </c>
    </row>
    <row r="29" spans="1:40" ht="12.75">
      <c r="A29" s="6">
        <v>26</v>
      </c>
      <c r="B29" s="7">
        <v>1914</v>
      </c>
      <c r="C29" s="10" t="s">
        <v>63</v>
      </c>
      <c r="D29" s="7" t="s">
        <v>35</v>
      </c>
      <c r="E29" s="7">
        <v>148</v>
      </c>
      <c r="F29" s="7">
        <v>176</v>
      </c>
      <c r="G29" s="7">
        <v>194</v>
      </c>
      <c r="H29" s="7">
        <v>157</v>
      </c>
      <c r="I29" s="7">
        <v>195</v>
      </c>
      <c r="J29" s="7">
        <v>216</v>
      </c>
      <c r="K29" s="7">
        <v>117</v>
      </c>
      <c r="L29" s="7">
        <v>160</v>
      </c>
      <c r="M29" s="7"/>
      <c r="N29" s="57"/>
      <c r="O29" s="7">
        <v>144</v>
      </c>
      <c r="P29" s="7">
        <v>133</v>
      </c>
      <c r="Q29" s="7"/>
      <c r="R29" s="7"/>
      <c r="S29" s="7">
        <v>205</v>
      </c>
      <c r="T29" s="7">
        <v>190</v>
      </c>
      <c r="U29" s="7">
        <v>151</v>
      </c>
      <c r="V29" s="7">
        <v>148</v>
      </c>
      <c r="W29" s="7">
        <v>193</v>
      </c>
      <c r="X29" s="7">
        <v>154</v>
      </c>
      <c r="Y29" s="7">
        <v>169</v>
      </c>
      <c r="Z29" s="7">
        <v>189</v>
      </c>
      <c r="AA29" s="7">
        <v>155</v>
      </c>
      <c r="AB29" s="7">
        <v>125</v>
      </c>
      <c r="AC29" s="7">
        <v>176</v>
      </c>
      <c r="AD29" s="7">
        <v>180</v>
      </c>
      <c r="AE29" s="7">
        <v>154</v>
      </c>
      <c r="AF29" s="7">
        <v>181</v>
      </c>
      <c r="AG29" s="7">
        <v>161</v>
      </c>
      <c r="AH29" s="7">
        <v>155</v>
      </c>
      <c r="AI29" s="6">
        <f>SUM(E29:N29)</f>
        <v>1363</v>
      </c>
      <c r="AJ29" s="6">
        <f>SUM(O29:X29)</f>
        <v>1318</v>
      </c>
      <c r="AK29" s="6">
        <f>SUM(Y29:AH29)</f>
        <v>1645</v>
      </c>
      <c r="AL29" s="6">
        <f>SUM(AI29:AK29)</f>
        <v>4326</v>
      </c>
      <c r="AM29" s="6">
        <f>COUNT(E29:AH29)</f>
        <v>26</v>
      </c>
      <c r="AN29" s="8">
        <f>(AL29/AM29)</f>
        <v>166.3846153846154</v>
      </c>
    </row>
    <row r="30" spans="1:40" ht="12.75">
      <c r="A30" s="6">
        <v>27</v>
      </c>
      <c r="B30" s="7">
        <v>2751</v>
      </c>
      <c r="C30" s="7" t="s">
        <v>72</v>
      </c>
      <c r="D30" s="7" t="s">
        <v>34</v>
      </c>
      <c r="E30" s="7"/>
      <c r="F30" s="7"/>
      <c r="G30" s="7"/>
      <c r="H30" s="7"/>
      <c r="I30" s="7"/>
      <c r="J30" s="7"/>
      <c r="K30" s="7"/>
      <c r="L30" s="7"/>
      <c r="M30" s="7"/>
      <c r="N30" s="5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>
        <v>181</v>
      </c>
      <c r="AC30" s="7">
        <v>208</v>
      </c>
      <c r="AD30" s="7">
        <v>184</v>
      </c>
      <c r="AE30" s="7">
        <v>140</v>
      </c>
      <c r="AF30" s="7">
        <v>170</v>
      </c>
      <c r="AG30" s="7">
        <v>123</v>
      </c>
      <c r="AH30" s="7">
        <v>151</v>
      </c>
      <c r="AI30" s="6">
        <f>SUM(E30:N30)</f>
        <v>0</v>
      </c>
      <c r="AJ30" s="6">
        <f>SUM(O30:X30)</f>
        <v>0</v>
      </c>
      <c r="AK30" s="6">
        <f>SUM(Y30:AH30)</f>
        <v>1157</v>
      </c>
      <c r="AL30" s="6">
        <f>SUM(AI30:AK30)</f>
        <v>1157</v>
      </c>
      <c r="AM30" s="6">
        <f>COUNT(E30:AH30)</f>
        <v>7</v>
      </c>
      <c r="AN30" s="8">
        <f>(AL30/AM30)</f>
        <v>165.28571428571428</v>
      </c>
    </row>
    <row r="31" spans="1:40" ht="12.75">
      <c r="A31" s="6">
        <v>28</v>
      </c>
      <c r="B31" s="7">
        <v>3112</v>
      </c>
      <c r="C31" s="7" t="s">
        <v>54</v>
      </c>
      <c r="D31" s="7" t="s">
        <v>33</v>
      </c>
      <c r="E31" s="7">
        <v>190</v>
      </c>
      <c r="F31" s="7">
        <v>122</v>
      </c>
      <c r="G31" s="7">
        <v>192</v>
      </c>
      <c r="H31" s="7"/>
      <c r="I31" s="7"/>
      <c r="J31" s="7"/>
      <c r="K31" s="7">
        <v>199</v>
      </c>
      <c r="L31" s="7">
        <v>145</v>
      </c>
      <c r="M31" s="7">
        <v>166</v>
      </c>
      <c r="N31" s="57">
        <v>119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>
        <v>157</v>
      </c>
      <c r="Z31" s="7">
        <v>190</v>
      </c>
      <c r="AA31" s="7">
        <v>164</v>
      </c>
      <c r="AB31" s="7">
        <v>178</v>
      </c>
      <c r="AC31" s="7">
        <v>185</v>
      </c>
      <c r="AD31" s="7">
        <v>184</v>
      </c>
      <c r="AE31" s="7">
        <v>117</v>
      </c>
      <c r="AF31" s="7"/>
      <c r="AG31" s="7"/>
      <c r="AH31" s="7"/>
      <c r="AI31" s="6">
        <f>SUM(E31:N31)</f>
        <v>1133</v>
      </c>
      <c r="AJ31" s="6">
        <f>SUM(O31:X31)</f>
        <v>0</v>
      </c>
      <c r="AK31" s="6">
        <f>SUM(Y31:AH31)</f>
        <v>1175</v>
      </c>
      <c r="AL31" s="6">
        <f>SUM(AI31:AK31)</f>
        <v>2308</v>
      </c>
      <c r="AM31" s="6">
        <f>COUNT(E31:AH31)</f>
        <v>14</v>
      </c>
      <c r="AN31" s="8">
        <f>(AL31/AM31)</f>
        <v>164.85714285714286</v>
      </c>
    </row>
    <row r="32" spans="1:40" ht="12.75">
      <c r="A32" s="6">
        <v>29</v>
      </c>
      <c r="B32" s="7">
        <v>3293</v>
      </c>
      <c r="C32" s="7" t="s">
        <v>53</v>
      </c>
      <c r="D32" s="7" t="s">
        <v>33</v>
      </c>
      <c r="E32" s="10">
        <v>172</v>
      </c>
      <c r="F32" s="10">
        <v>122</v>
      </c>
      <c r="G32" s="10">
        <v>173</v>
      </c>
      <c r="H32" s="10">
        <v>131</v>
      </c>
      <c r="I32" s="10"/>
      <c r="J32" s="10"/>
      <c r="K32" s="10">
        <v>175</v>
      </c>
      <c r="L32" s="10">
        <v>172</v>
      </c>
      <c r="M32" s="10">
        <v>168</v>
      </c>
      <c r="N32" s="57">
        <v>157</v>
      </c>
      <c r="O32" s="10">
        <v>157</v>
      </c>
      <c r="P32" s="10">
        <v>150</v>
      </c>
      <c r="Q32" s="10">
        <v>178</v>
      </c>
      <c r="R32" s="10">
        <v>202</v>
      </c>
      <c r="S32" s="10">
        <v>150</v>
      </c>
      <c r="T32" s="10"/>
      <c r="U32" s="10"/>
      <c r="V32" s="10">
        <v>183</v>
      </c>
      <c r="W32" s="10">
        <v>181</v>
      </c>
      <c r="X32" s="10">
        <v>198</v>
      </c>
      <c r="Y32" s="10">
        <v>180</v>
      </c>
      <c r="Z32" s="10">
        <v>154</v>
      </c>
      <c r="AA32" s="10">
        <v>137</v>
      </c>
      <c r="AB32" s="10">
        <v>179</v>
      </c>
      <c r="AC32" s="10">
        <v>160</v>
      </c>
      <c r="AD32" s="10">
        <v>215</v>
      </c>
      <c r="AE32" s="10">
        <v>143</v>
      </c>
      <c r="AF32" s="10">
        <v>153</v>
      </c>
      <c r="AG32" s="10">
        <v>142</v>
      </c>
      <c r="AH32" s="10">
        <v>148</v>
      </c>
      <c r="AI32" s="6">
        <f>SUM(E32:N32)</f>
        <v>1270</v>
      </c>
      <c r="AJ32" s="6">
        <f>SUM(O32:X32)</f>
        <v>1399</v>
      </c>
      <c r="AK32" s="6">
        <f>SUM(Y32:AH32)</f>
        <v>1611</v>
      </c>
      <c r="AL32" s="6">
        <f>SUM(AI32:AK32)</f>
        <v>4280</v>
      </c>
      <c r="AM32" s="6">
        <f>COUNT(E32:AH32)</f>
        <v>26</v>
      </c>
      <c r="AN32" s="8">
        <f>(AL32/AM32)</f>
        <v>164.6153846153846</v>
      </c>
    </row>
    <row r="33" spans="1:40" ht="12.75">
      <c r="A33" s="6">
        <v>30</v>
      </c>
      <c r="B33" s="7">
        <v>1277</v>
      </c>
      <c r="C33" s="7" t="s">
        <v>69</v>
      </c>
      <c r="D33" s="7" t="s">
        <v>33</v>
      </c>
      <c r="E33" s="7"/>
      <c r="F33" s="7"/>
      <c r="G33" s="7"/>
      <c r="H33" s="7"/>
      <c r="I33" s="7"/>
      <c r="J33" s="7"/>
      <c r="K33" s="7"/>
      <c r="L33" s="7"/>
      <c r="M33" s="7"/>
      <c r="N33" s="57"/>
      <c r="O33" s="7">
        <v>174</v>
      </c>
      <c r="P33" s="7">
        <v>166</v>
      </c>
      <c r="Q33" s="7">
        <v>156</v>
      </c>
      <c r="R33" s="7">
        <v>174</v>
      </c>
      <c r="S33" s="7"/>
      <c r="T33" s="7">
        <v>177</v>
      </c>
      <c r="U33" s="7">
        <v>151</v>
      </c>
      <c r="V33" s="7">
        <v>158</v>
      </c>
      <c r="W33" s="7">
        <v>133</v>
      </c>
      <c r="X33" s="7"/>
      <c r="Y33" s="7"/>
      <c r="Z33" s="7"/>
      <c r="AA33" s="7">
        <v>117</v>
      </c>
      <c r="AB33" s="7">
        <v>186</v>
      </c>
      <c r="AC33" s="7">
        <v>201</v>
      </c>
      <c r="AD33" s="7">
        <v>143</v>
      </c>
      <c r="AE33" s="7"/>
      <c r="AF33" s="7">
        <v>173</v>
      </c>
      <c r="AG33" s="7">
        <v>128</v>
      </c>
      <c r="AH33" s="7">
        <v>170</v>
      </c>
      <c r="AI33" s="6">
        <f>SUM(E33:N33)</f>
        <v>0</v>
      </c>
      <c r="AJ33" s="6">
        <f>SUM(O33:X33)</f>
        <v>1289</v>
      </c>
      <c r="AK33" s="6">
        <f>SUM(Y33:AH33)</f>
        <v>1118</v>
      </c>
      <c r="AL33" s="6">
        <f>SUM(AI33:AK33)</f>
        <v>2407</v>
      </c>
      <c r="AM33" s="6">
        <f>COUNT(E33:AH33)</f>
        <v>15</v>
      </c>
      <c r="AN33" s="8">
        <f>(AL33/AM33)</f>
        <v>160.46666666666667</v>
      </c>
    </row>
    <row r="34" spans="1:40" ht="12.75">
      <c r="A34" s="6">
        <v>31</v>
      </c>
      <c r="B34" s="7">
        <v>2404</v>
      </c>
      <c r="C34" s="7" t="s">
        <v>42</v>
      </c>
      <c r="D34" s="7" t="s">
        <v>31</v>
      </c>
      <c r="E34" s="7">
        <v>222</v>
      </c>
      <c r="F34" s="7">
        <v>122</v>
      </c>
      <c r="G34" s="7">
        <v>182</v>
      </c>
      <c r="H34" s="7">
        <v>183</v>
      </c>
      <c r="I34" s="7">
        <v>135</v>
      </c>
      <c r="J34" s="7">
        <v>200</v>
      </c>
      <c r="K34" s="7">
        <v>153</v>
      </c>
      <c r="L34" s="7">
        <v>176</v>
      </c>
      <c r="M34" s="7">
        <v>170</v>
      </c>
      <c r="N34" s="57">
        <v>128</v>
      </c>
      <c r="O34" s="7"/>
      <c r="P34" s="7"/>
      <c r="Q34" s="7"/>
      <c r="R34" s="7"/>
      <c r="S34" s="7"/>
      <c r="T34" s="7">
        <v>191</v>
      </c>
      <c r="U34" s="7">
        <v>181</v>
      </c>
      <c r="V34" s="7">
        <v>171</v>
      </c>
      <c r="W34" s="7">
        <v>132</v>
      </c>
      <c r="X34" s="7">
        <v>178</v>
      </c>
      <c r="Y34" s="7">
        <v>158</v>
      </c>
      <c r="Z34" s="7">
        <v>134</v>
      </c>
      <c r="AA34" s="7">
        <v>155</v>
      </c>
      <c r="AB34" s="7">
        <v>145</v>
      </c>
      <c r="AC34" s="7">
        <v>172</v>
      </c>
      <c r="AD34" s="7">
        <v>145</v>
      </c>
      <c r="AE34" s="7">
        <v>188</v>
      </c>
      <c r="AF34" s="7">
        <v>127</v>
      </c>
      <c r="AG34" s="7">
        <v>99</v>
      </c>
      <c r="AH34" s="7"/>
      <c r="AI34" s="6">
        <f>SUM(E34:N34)</f>
        <v>1671</v>
      </c>
      <c r="AJ34" s="6">
        <f>SUM(O34:X34)</f>
        <v>853</v>
      </c>
      <c r="AK34" s="6">
        <f>SUM(Y34:AH34)</f>
        <v>1323</v>
      </c>
      <c r="AL34" s="6">
        <f>SUM(AI34:AK34)</f>
        <v>3847</v>
      </c>
      <c r="AM34" s="6">
        <f>COUNT(E34:AH34)</f>
        <v>24</v>
      </c>
      <c r="AN34" s="8">
        <f>(AL34/AM34)</f>
        <v>160.29166666666666</v>
      </c>
    </row>
    <row r="35" spans="1:40" s="11" customFormat="1" ht="12.75">
      <c r="A35" s="6">
        <v>32</v>
      </c>
      <c r="B35" s="7">
        <v>157</v>
      </c>
      <c r="C35" s="7" t="s">
        <v>58</v>
      </c>
      <c r="D35" s="7" t="s">
        <v>34</v>
      </c>
      <c r="E35" s="7">
        <v>177</v>
      </c>
      <c r="F35" s="7">
        <v>136</v>
      </c>
      <c r="G35" s="7">
        <v>219</v>
      </c>
      <c r="H35" s="7">
        <v>169</v>
      </c>
      <c r="I35" s="7">
        <v>151</v>
      </c>
      <c r="J35" s="7">
        <v>148</v>
      </c>
      <c r="K35" s="7">
        <v>148</v>
      </c>
      <c r="L35" s="7">
        <v>194</v>
      </c>
      <c r="M35" s="7">
        <v>124</v>
      </c>
      <c r="N35" s="57">
        <v>128</v>
      </c>
      <c r="O35" s="7">
        <v>180</v>
      </c>
      <c r="P35" s="7">
        <v>151</v>
      </c>
      <c r="Q35" s="7">
        <v>190</v>
      </c>
      <c r="R35" s="7">
        <v>158</v>
      </c>
      <c r="S35" s="7">
        <v>158</v>
      </c>
      <c r="T35" s="7">
        <v>124</v>
      </c>
      <c r="U35" s="7">
        <v>146</v>
      </c>
      <c r="V35" s="7">
        <v>141</v>
      </c>
      <c r="W35" s="7"/>
      <c r="X35" s="7"/>
      <c r="Y35" s="7">
        <v>155</v>
      </c>
      <c r="Z35" s="7">
        <v>149</v>
      </c>
      <c r="AA35" s="7">
        <v>180</v>
      </c>
      <c r="AB35" s="7">
        <v>150</v>
      </c>
      <c r="AC35" s="7">
        <v>148</v>
      </c>
      <c r="AD35" s="7">
        <v>197</v>
      </c>
      <c r="AE35" s="7">
        <v>194</v>
      </c>
      <c r="AF35" s="7">
        <v>147</v>
      </c>
      <c r="AG35" s="7"/>
      <c r="AH35" s="7"/>
      <c r="AI35" s="6">
        <f>SUM(E35:N35)</f>
        <v>1594</v>
      </c>
      <c r="AJ35" s="6">
        <f>SUM(O35:X35)</f>
        <v>1248</v>
      </c>
      <c r="AK35" s="6">
        <f>SUM(Y35:AH35)</f>
        <v>1320</v>
      </c>
      <c r="AL35" s="6">
        <f>SUM(AI35:AK35)</f>
        <v>4162</v>
      </c>
      <c r="AM35" s="6">
        <f>COUNT(E35:AH35)</f>
        <v>26</v>
      </c>
      <c r="AN35" s="8">
        <f>(AL35/AM35)</f>
        <v>160.07692307692307</v>
      </c>
    </row>
    <row r="36" spans="1:40" s="11" customFormat="1" ht="12.75">
      <c r="A36" s="6">
        <v>33</v>
      </c>
      <c r="B36" s="7">
        <v>3362</v>
      </c>
      <c r="C36" s="7" t="s">
        <v>59</v>
      </c>
      <c r="D36" s="7" t="s">
        <v>34</v>
      </c>
      <c r="E36" s="7">
        <v>134</v>
      </c>
      <c r="F36" s="7">
        <v>183</v>
      </c>
      <c r="G36" s="7">
        <v>155</v>
      </c>
      <c r="H36" s="7">
        <v>132</v>
      </c>
      <c r="I36" s="7">
        <v>154</v>
      </c>
      <c r="J36" s="7">
        <v>128</v>
      </c>
      <c r="K36" s="7">
        <v>189</v>
      </c>
      <c r="L36" s="7">
        <v>174</v>
      </c>
      <c r="M36" s="7">
        <v>163</v>
      </c>
      <c r="N36" s="57">
        <v>134</v>
      </c>
      <c r="O36" s="7">
        <v>174</v>
      </c>
      <c r="P36" s="7">
        <v>143</v>
      </c>
      <c r="Q36" s="7">
        <v>195</v>
      </c>
      <c r="R36" s="7">
        <v>125</v>
      </c>
      <c r="S36" s="7"/>
      <c r="T36" s="7"/>
      <c r="U36" s="7"/>
      <c r="V36" s="7">
        <v>165</v>
      </c>
      <c r="W36" s="7">
        <v>168</v>
      </c>
      <c r="X36" s="7">
        <v>171</v>
      </c>
      <c r="Y36" s="7"/>
      <c r="Z36" s="7"/>
      <c r="AA36" s="7"/>
      <c r="AB36" s="7"/>
      <c r="AC36" s="7"/>
      <c r="AD36" s="7"/>
      <c r="AE36" s="7"/>
      <c r="AF36" s="7"/>
      <c r="AG36" s="7">
        <v>160</v>
      </c>
      <c r="AH36" s="7">
        <v>147</v>
      </c>
      <c r="AI36" s="6">
        <f>SUM(E36:N36)</f>
        <v>1546</v>
      </c>
      <c r="AJ36" s="6">
        <f>SUM(O36:X36)</f>
        <v>1141</v>
      </c>
      <c r="AK36" s="6">
        <f>SUM(Y36:AH36)</f>
        <v>307</v>
      </c>
      <c r="AL36" s="6">
        <f>SUM(AI36:AK36)</f>
        <v>2994</v>
      </c>
      <c r="AM36" s="6">
        <f>COUNT(E36:AH36)</f>
        <v>19</v>
      </c>
      <c r="AN36" s="8">
        <f>(AL36/AM36)</f>
        <v>157.57894736842104</v>
      </c>
    </row>
    <row r="37" spans="1:40" s="11" customFormat="1" ht="12.75">
      <c r="A37" s="6">
        <v>34</v>
      </c>
      <c r="B37" s="7">
        <v>996</v>
      </c>
      <c r="C37" s="7" t="s">
        <v>62</v>
      </c>
      <c r="D37" s="7" t="s">
        <v>35</v>
      </c>
      <c r="E37" s="7">
        <v>157</v>
      </c>
      <c r="F37" s="7">
        <v>150</v>
      </c>
      <c r="G37" s="7">
        <v>137</v>
      </c>
      <c r="H37" s="7">
        <v>158</v>
      </c>
      <c r="I37" s="7"/>
      <c r="J37" s="7"/>
      <c r="K37" s="7">
        <v>134</v>
      </c>
      <c r="L37" s="7">
        <v>181</v>
      </c>
      <c r="M37" s="7">
        <v>178</v>
      </c>
      <c r="N37" s="57">
        <v>165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6">
        <f>SUM(E37:N37)</f>
        <v>1260</v>
      </c>
      <c r="AJ37" s="6">
        <f>SUM(O37:X37)</f>
        <v>0</v>
      </c>
      <c r="AK37" s="6">
        <f>SUM(Y37:AH37)</f>
        <v>0</v>
      </c>
      <c r="AL37" s="6">
        <f>SUM(AI37:AK37)</f>
        <v>1260</v>
      </c>
      <c r="AM37" s="6">
        <f>COUNT(E37:AH37)</f>
        <v>8</v>
      </c>
      <c r="AN37" s="8">
        <f>(AL37/AM37)</f>
        <v>157.5</v>
      </c>
    </row>
    <row r="38" spans="1:40" s="11" customFormat="1" ht="12.75">
      <c r="A38" s="6">
        <v>35</v>
      </c>
      <c r="B38" s="7">
        <v>2137</v>
      </c>
      <c r="C38" s="7" t="s">
        <v>70</v>
      </c>
      <c r="D38" s="7" t="s">
        <v>34</v>
      </c>
      <c r="E38" s="7"/>
      <c r="F38" s="7"/>
      <c r="G38" s="7"/>
      <c r="H38" s="7"/>
      <c r="I38" s="7"/>
      <c r="J38" s="7"/>
      <c r="K38" s="7"/>
      <c r="L38" s="7"/>
      <c r="M38" s="7"/>
      <c r="N38" s="57"/>
      <c r="O38" s="7">
        <v>167</v>
      </c>
      <c r="P38" s="7">
        <v>153</v>
      </c>
      <c r="Q38" s="7">
        <v>156</v>
      </c>
      <c r="R38" s="7">
        <v>156</v>
      </c>
      <c r="S38" s="7">
        <v>170</v>
      </c>
      <c r="T38" s="7">
        <v>160</v>
      </c>
      <c r="U38" s="7">
        <v>136</v>
      </c>
      <c r="V38" s="7"/>
      <c r="W38" s="7">
        <v>229</v>
      </c>
      <c r="X38" s="7">
        <v>147</v>
      </c>
      <c r="Y38" s="7">
        <v>137</v>
      </c>
      <c r="Z38" s="7">
        <v>136</v>
      </c>
      <c r="AA38" s="7">
        <v>127</v>
      </c>
      <c r="AB38" s="7"/>
      <c r="AC38" s="7"/>
      <c r="AD38" s="7"/>
      <c r="AE38" s="7">
        <v>151</v>
      </c>
      <c r="AF38" s="7">
        <v>183</v>
      </c>
      <c r="AG38" s="7">
        <v>161</v>
      </c>
      <c r="AH38" s="7">
        <v>114</v>
      </c>
      <c r="AI38" s="6">
        <f>SUM(E38:N38)</f>
        <v>0</v>
      </c>
      <c r="AJ38" s="6">
        <f>SUM(O38:X38)</f>
        <v>1474</v>
      </c>
      <c r="AK38" s="6">
        <f>SUM(Y38:AH38)</f>
        <v>1009</v>
      </c>
      <c r="AL38" s="6">
        <f>SUM(AI38:AK38)</f>
        <v>2483</v>
      </c>
      <c r="AM38" s="6">
        <f>COUNT(E38:AH38)</f>
        <v>16</v>
      </c>
      <c r="AN38" s="8">
        <f>(AL38/AM38)</f>
        <v>155.1875</v>
      </c>
    </row>
    <row r="39" spans="1:40" s="11" customFormat="1" ht="12.75">
      <c r="A39" s="6">
        <v>36</v>
      </c>
      <c r="B39" s="7">
        <v>3285</v>
      </c>
      <c r="C39" s="7" t="s">
        <v>44</v>
      </c>
      <c r="D39" s="7" t="s">
        <v>31</v>
      </c>
      <c r="E39" s="7"/>
      <c r="F39" s="7">
        <v>155</v>
      </c>
      <c r="G39" s="7">
        <v>135</v>
      </c>
      <c r="H39" s="7">
        <v>168</v>
      </c>
      <c r="I39" s="7"/>
      <c r="J39" s="7"/>
      <c r="K39" s="7">
        <v>130</v>
      </c>
      <c r="L39" s="7"/>
      <c r="M39" s="7"/>
      <c r="N39" s="57"/>
      <c r="O39" s="7">
        <v>134</v>
      </c>
      <c r="P39" s="7"/>
      <c r="Q39" s="7">
        <v>131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>
        <v>140</v>
      </c>
      <c r="AI39" s="6">
        <f>SUM(E39:N39)</f>
        <v>588</v>
      </c>
      <c r="AJ39" s="6">
        <f>SUM(O39:X39)</f>
        <v>265</v>
      </c>
      <c r="AK39" s="6">
        <f>SUM(Y39:AH39)</f>
        <v>140</v>
      </c>
      <c r="AL39" s="6">
        <f>SUM(AI39:AK39)</f>
        <v>993</v>
      </c>
      <c r="AM39" s="6">
        <f>COUNT(E39:AH39)</f>
        <v>7</v>
      </c>
      <c r="AN39" s="8">
        <f>(AL39/AM39)</f>
        <v>141.85714285714286</v>
      </c>
    </row>
    <row r="40" spans="35:40" ht="12.75">
      <c r="AI40" s="12"/>
      <c r="AJ40" s="12"/>
      <c r="AK40" s="12"/>
      <c r="AL40" s="12"/>
      <c r="AM40" s="12"/>
      <c r="AN40" s="13"/>
    </row>
    <row r="41" spans="35:40" ht="12.75">
      <c r="AI41" s="12"/>
      <c r="AJ41" s="12"/>
      <c r="AK41" s="12"/>
      <c r="AL41" s="12"/>
      <c r="AM41" s="12"/>
      <c r="AN41" s="13"/>
    </row>
    <row r="42" spans="35:40" ht="12.75">
      <c r="AI42" s="12"/>
      <c r="AJ42" s="12"/>
      <c r="AK42" s="12"/>
      <c r="AL42" s="12"/>
      <c r="AM42" s="12"/>
      <c r="AN42" s="13"/>
    </row>
    <row r="43" spans="35:40" ht="12.75">
      <c r="AI43" s="12"/>
      <c r="AJ43" s="12"/>
      <c r="AK43" s="12"/>
      <c r="AL43" s="12"/>
      <c r="AM43" s="12"/>
      <c r="AN43" s="13"/>
    </row>
    <row r="44" spans="35:40" ht="12.75">
      <c r="AI44" s="12"/>
      <c r="AJ44" s="12"/>
      <c r="AK44" s="12"/>
      <c r="AL44" s="12"/>
      <c r="AM44" s="12"/>
      <c r="AN44" s="13"/>
    </row>
    <row r="45" spans="35:40" ht="12.75">
      <c r="AI45" s="12"/>
      <c r="AJ45" s="12"/>
      <c r="AK45" s="12"/>
      <c r="AL45" s="12"/>
      <c r="AM45" s="12"/>
      <c r="AN45" s="13"/>
    </row>
    <row r="46" spans="35:40" ht="12.75">
      <c r="AI46" s="12"/>
      <c r="AJ46" s="12"/>
      <c r="AK46" s="12"/>
      <c r="AL46" s="12"/>
      <c r="AM46" s="12"/>
      <c r="AN46" s="13"/>
    </row>
    <row r="47" spans="35:40" ht="12.75">
      <c r="AI47" s="12"/>
      <c r="AJ47" s="12"/>
      <c r="AK47" s="12"/>
      <c r="AL47" s="12"/>
      <c r="AM47" s="12"/>
      <c r="AN47" s="13"/>
    </row>
    <row r="48" spans="35:40" ht="12.75">
      <c r="AI48" s="12"/>
      <c r="AJ48" s="12"/>
      <c r="AK48" s="12"/>
      <c r="AL48" s="12"/>
      <c r="AM48" s="12"/>
      <c r="AN48" s="13"/>
    </row>
    <row r="49" spans="35:40" ht="12.75">
      <c r="AI49" s="12"/>
      <c r="AJ49" s="12"/>
      <c r="AK49" s="12"/>
      <c r="AL49" s="12"/>
      <c r="AM49" s="12"/>
      <c r="AN49" s="13"/>
    </row>
    <row r="50" spans="35:40" ht="12.75">
      <c r="AI50" s="12"/>
      <c r="AJ50" s="12"/>
      <c r="AK50" s="12"/>
      <c r="AL50" s="12"/>
      <c r="AM50" s="12"/>
      <c r="AN50" s="13"/>
    </row>
    <row r="51" spans="35:40" ht="12.75">
      <c r="AI51" s="12"/>
      <c r="AJ51" s="12"/>
      <c r="AK51" s="12"/>
      <c r="AL51" s="12"/>
      <c r="AM51" s="12"/>
      <c r="AN51" s="13"/>
    </row>
    <row r="52" spans="35:40" ht="12.75">
      <c r="AI52" s="12"/>
      <c r="AJ52" s="12"/>
      <c r="AK52" s="12"/>
      <c r="AL52" s="12"/>
      <c r="AM52" s="12"/>
      <c r="AN52" s="13"/>
    </row>
    <row r="53" spans="35:40" ht="12.75">
      <c r="AI53" s="12"/>
      <c r="AJ53" s="12"/>
      <c r="AK53" s="12"/>
      <c r="AL53" s="12"/>
      <c r="AM53" s="12"/>
      <c r="AN53" s="13"/>
    </row>
    <row r="54" spans="35:40" ht="12.75">
      <c r="AI54" s="12"/>
      <c r="AJ54" s="12"/>
      <c r="AK54" s="12"/>
      <c r="AL54" s="12"/>
      <c r="AM54" s="12"/>
      <c r="AN54" s="13"/>
    </row>
    <row r="55" spans="35:40" ht="12.75">
      <c r="AI55" s="12"/>
      <c r="AJ55" s="12"/>
      <c r="AK55" s="12"/>
      <c r="AL55" s="12"/>
      <c r="AM55" s="12"/>
      <c r="AN55" s="13"/>
    </row>
    <row r="56" spans="35:40" ht="12.75">
      <c r="AI56" s="12"/>
      <c r="AJ56" s="12"/>
      <c r="AK56" s="12"/>
      <c r="AL56" s="12"/>
      <c r="AM56" s="12"/>
      <c r="AN56" s="13"/>
    </row>
    <row r="57" spans="35:40" ht="12.75">
      <c r="AI57" s="12"/>
      <c r="AJ57" s="12"/>
      <c r="AK57" s="12"/>
      <c r="AL57" s="12"/>
      <c r="AM57" s="12"/>
      <c r="AN57" s="13"/>
    </row>
    <row r="58" spans="35:40" ht="12.75">
      <c r="AI58" s="12"/>
      <c r="AJ58" s="12"/>
      <c r="AK58" s="12"/>
      <c r="AL58" s="12"/>
      <c r="AM58" s="12"/>
      <c r="AN58" s="13"/>
    </row>
    <row r="59" spans="35:40" ht="12.75">
      <c r="AI59" s="12"/>
      <c r="AJ59" s="12"/>
      <c r="AK59" s="12"/>
      <c r="AL59" s="12"/>
      <c r="AM59" s="12"/>
      <c r="AN59" s="13"/>
    </row>
    <row r="60" spans="35:40" ht="12.75">
      <c r="AI60" s="12"/>
      <c r="AJ60" s="12"/>
      <c r="AK60" s="12"/>
      <c r="AL60" s="12"/>
      <c r="AM60" s="12"/>
      <c r="AN60" s="13"/>
    </row>
    <row r="61" spans="35:40" ht="12.75">
      <c r="AI61" s="12"/>
      <c r="AJ61" s="12"/>
      <c r="AK61" s="12"/>
      <c r="AL61" s="12"/>
      <c r="AM61" s="12"/>
      <c r="AN61" s="13"/>
    </row>
    <row r="62" spans="35:40" ht="12.75">
      <c r="AI62" s="12"/>
      <c r="AJ62" s="12"/>
      <c r="AK62" s="12"/>
      <c r="AL62" s="12"/>
      <c r="AM62" s="12"/>
      <c r="AN62" s="13"/>
    </row>
    <row r="63" spans="35:40" ht="12.75">
      <c r="AI63" s="12"/>
      <c r="AJ63" s="12"/>
      <c r="AK63" s="12"/>
      <c r="AL63" s="12"/>
      <c r="AM63" s="12"/>
      <c r="AN63" s="13"/>
    </row>
    <row r="64" spans="35:40" ht="12.75">
      <c r="AI64" s="12"/>
      <c r="AJ64" s="12"/>
      <c r="AK64" s="12"/>
      <c r="AL64" s="12"/>
      <c r="AM64" s="12"/>
      <c r="AN64" s="13"/>
    </row>
    <row r="65" spans="35:40" ht="12.75">
      <c r="AI65" s="12"/>
      <c r="AJ65" s="12"/>
      <c r="AK65" s="12"/>
      <c r="AL65" s="12"/>
      <c r="AM65" s="12"/>
      <c r="AN65" s="13"/>
    </row>
    <row r="66" spans="1:40" ht="12.75">
      <c r="A66" s="14"/>
      <c r="B66" s="15"/>
      <c r="AI66" s="12"/>
      <c r="AJ66" s="12"/>
      <c r="AK66" s="12"/>
      <c r="AL66" s="12"/>
      <c r="AM66" s="12"/>
      <c r="AN66" s="13"/>
    </row>
    <row r="67" spans="1:40" ht="12.75">
      <c r="A67" s="14"/>
      <c r="B67" s="15"/>
      <c r="AI67" s="12"/>
      <c r="AJ67" s="12"/>
      <c r="AK67" s="12"/>
      <c r="AL67" s="12"/>
      <c r="AM67" s="12"/>
      <c r="AN67" s="13"/>
    </row>
    <row r="68" spans="1:40" ht="12.75">
      <c r="A68" s="14"/>
      <c r="B68" s="15"/>
      <c r="AI68" s="12"/>
      <c r="AJ68" s="12"/>
      <c r="AK68" s="12"/>
      <c r="AL68" s="12"/>
      <c r="AM68" s="12"/>
      <c r="AN68" s="13"/>
    </row>
    <row r="69" spans="1:40" ht="12.75">
      <c r="A69" s="14"/>
      <c r="B69" s="15"/>
      <c r="AI69" s="12"/>
      <c r="AJ69" s="12"/>
      <c r="AK69" s="12"/>
      <c r="AL69" s="12"/>
      <c r="AM69" s="12"/>
      <c r="AN69" s="13"/>
    </row>
    <row r="70" spans="1:40" ht="12.75">
      <c r="A70" s="14"/>
      <c r="B70" s="15"/>
      <c r="AI70" s="12"/>
      <c r="AJ70" s="12"/>
      <c r="AK70" s="12"/>
      <c r="AL70" s="12"/>
      <c r="AM70" s="12"/>
      <c r="AN70" s="13"/>
    </row>
    <row r="71" spans="1:40" ht="12.75">
      <c r="A71" s="14"/>
      <c r="B71" s="15"/>
      <c r="AI71" s="12"/>
      <c r="AJ71" s="12"/>
      <c r="AK71" s="12"/>
      <c r="AL71" s="12"/>
      <c r="AM71" s="12"/>
      <c r="AN71" s="13"/>
    </row>
    <row r="72" spans="1:40" ht="12.75">
      <c r="A72" s="14"/>
      <c r="B72" s="15"/>
      <c r="AI72" s="12"/>
      <c r="AJ72" s="12"/>
      <c r="AK72" s="12"/>
      <c r="AL72" s="12"/>
      <c r="AM72" s="12"/>
      <c r="AN72" s="13"/>
    </row>
    <row r="73" spans="35:40" ht="12.75">
      <c r="AI73" s="12"/>
      <c r="AJ73" s="12"/>
      <c r="AK73" s="12"/>
      <c r="AL73" s="12"/>
      <c r="AM73" s="12"/>
      <c r="AN73" s="13"/>
    </row>
    <row r="74" spans="35:40" ht="12.75">
      <c r="AI74" s="12"/>
      <c r="AJ74" s="12"/>
      <c r="AK74" s="12"/>
      <c r="AL74" s="12"/>
      <c r="AM74" s="12"/>
      <c r="AN74" s="13"/>
    </row>
    <row r="75" spans="35:40" ht="12.75">
      <c r="AI75" s="12"/>
      <c r="AJ75" s="12"/>
      <c r="AK75" s="12"/>
      <c r="AL75" s="12"/>
      <c r="AM75" s="12"/>
      <c r="AN75" s="13"/>
    </row>
    <row r="76" spans="35:40" ht="12.75">
      <c r="AI76" s="12"/>
      <c r="AJ76" s="12"/>
      <c r="AK76" s="12"/>
      <c r="AL76" s="12"/>
      <c r="AM76" s="12"/>
      <c r="AN76" s="13"/>
    </row>
    <row r="77" spans="35:39" ht="12.75">
      <c r="AI77" s="12"/>
      <c r="AJ77" s="12"/>
      <c r="AK77" s="12"/>
      <c r="AL77" s="12"/>
      <c r="AM77" s="12"/>
    </row>
    <row r="78" ht="12.75">
      <c r="AM78" s="12"/>
    </row>
    <row r="79" ht="12.75">
      <c r="AM79" s="12"/>
    </row>
    <row r="80" ht="12.75">
      <c r="AM80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portrait" paperSize="9" r:id="rId1"/>
  <headerFooter alignWithMargins="0">
    <oddHeader>&amp;C&amp;"Arial,Normal"&amp;16
LLIGA CATALANA DE BOWLING 2015-2016
2a DIVISIÓ MASCULINA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2016-03-07T18:14:16Z</cp:lastPrinted>
  <dcterms:created xsi:type="dcterms:W3CDTF">1999-10-03T14:06:37Z</dcterms:created>
  <dcterms:modified xsi:type="dcterms:W3CDTF">2016-03-07T18:17:01Z</dcterms:modified>
  <cp:category/>
  <cp:version/>
  <cp:contentType/>
  <cp:contentStatus/>
</cp:coreProperties>
</file>